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<sst xmlns="http://schemas.openxmlformats.org/spreadsheetml/2006/main" count="85" uniqueCount="78">
  <si>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人力资源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简历筛选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</si>
  <si>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</si>
  <si>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</si>
  <si>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人力资源行业「简历筛选」场景。热门岗位简历量大，人工初筛耗时且主观，优质候选人可能被埋没。本方案按岗位画像自动解析简历并输出匹配度评分与理由，</t>
    </r>
    <r>
      <rPr>
        <sz val="11"/>
        <color rgb="FF000000"/>
        <rFont val="Microsoft YaHei"/>
        <family val="0"/>
        <charset val="1"/>
      </rPr>
      <t xml:space="preserve">HR </t>
    </r>
    <r>
      <rPr>
        <sz val="11"/>
        <color rgb="FF000000"/>
        <rFont val="Noto Sans CJK SC"/>
        <family val="2"/>
      </rPr>
      <t xml:space="preserve">按排序复核，缩短筛选周期并提升人岗匹配。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</si>
  <si>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</si>
  <si>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</si>
  <si>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</si>
  <si>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059-industry-</t>
    </r>
    <r>
      <rPr>
        <sz val="11"/>
        <color rgb="FF000000"/>
        <rFont val="Noto Sans CJK SC"/>
        <family val="2"/>
      </rPr>
      <t xml:space="preserve">人力资源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简历筛选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</si>
  <si>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</si>
  <si>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</si>
  <si>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</si>
  <si>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</si>
  <si>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</si>
  <si>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遵循《劳动法》与个人信息保护要求，候选人与员工数据授权使用，算法评估避免歧视性因素。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筛选与评估结果仅作参考排序，录用与人事决策由 </t>
    </r>
    <r>
      <rPr>
        <sz val="11"/>
        <color rgb="FF000000"/>
        <rFont val="Microsoft YaHei"/>
        <family val="0"/>
        <charset val="1"/>
      </rPr>
      <t xml:space="preserve">HR </t>
    </r>
    <r>
      <rPr>
        <sz val="11"/>
        <color rgb="FF000000"/>
        <rFont val="Noto Sans CJK SC"/>
        <family val="2"/>
      </rPr>
      <t xml:space="preserve">与用人部门共同作出。</t>
    </r>
  </si>
  <si>
    <t xml:space="preserve">岗位简历筛选效率统计（示例数据）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</si>
  <si>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</si>
  <si>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</si>
  <si>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</si>
  <si>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</si>
  <si>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</si>
  <si>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</si>
  <si>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</si>
  <si>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</si>
  <si>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招聘岗位</t>
  </si>
  <si>
    <t xml:space="preserve">主要渠道</t>
  </si>
  <si>
    <r>
      <rPr>
        <b val="true"/>
        <sz val="11"/>
        <color rgb="FFFFFFFF"/>
        <rFont val="Noto Sans CJK SC"/>
        <family val="2"/>
      </rPr>
      <t xml:space="preserve">周简历量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</si>
  <si>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人工初筛耗时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</si>
  <si>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初筛耗时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</si>
  <si>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sz val="11"/>
        <color rgb="FF0000FF"/>
        <rFont val="Microsoft YaHei"/>
        <family val="0"/>
        <charset val="1"/>
      </rPr>
      <t xml:space="preserve">Java</t>
    </r>
    <r>
      <rPr>
        <sz val="11"/>
        <color rgb="FF0000FF"/>
        <rFont val="Noto Sans CJK SC"/>
        <family val="2"/>
      </rPr>
      <t xml:space="preserve">开发工程师</t>
    </r>
  </si>
  <si>
    <t xml:space="preserve">招聘网站</t>
  </si>
  <si>
    <t xml:space="preserve">算法工程师</t>
  </si>
  <si>
    <t xml:space="preserve">产品经理</t>
  </si>
  <si>
    <t xml:space="preserve">猎头</t>
  </si>
  <si>
    <t xml:space="preserve">销售代表</t>
  </si>
  <si>
    <t xml:space="preserve">内推</t>
  </si>
  <si>
    <t xml:space="preserve">财务主管</t>
  </si>
  <si>
    <t xml:space="preserve">人力专员</t>
  </si>
  <si>
    <t xml:space="preserve">供应链计划员</t>
  </si>
  <si>
    <t xml:space="preserve">客服组长</t>
  </si>
  <si>
    <t xml:space="preserve">注：上表为虚构示例数据，复用时请整行替换为本单位真实数据，行数增减需同步调整“分析计算”与“校验”表公式范围。</t>
  </si>
  <si>
    <t xml:space="preserve">简历筛选效果测算（公式区，请勿手工覆盖）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</si>
  <si>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改善量（人工初筛耗时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初筛耗时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份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</si>
  <si>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筛选效率提升率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</si>
  <si>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</si>
  <si>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</si>
  <si>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</si>
  <si>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</si>
  <si>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</si>
  <si>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</si>
  <si>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</si>
  <si>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</si>
  <si>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</si>
  <si>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</si>
  <si>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</si>
  <si>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</si>
  <si>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</si>
  <si>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</si>
  <si>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</si>
  <si>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</si>
  <si>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</si>
  <si>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</si>
  <si>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</si>
  <si>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</si>
  <si>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</si>
  <si>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</si>
  <si>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岗位简历筛选效率统计（示例数据）——基准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</si>
  <si>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</si>
  <si>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</si>
  <si>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</si>
  <si>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</si>
  <si>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</si>
  <si>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初筛周期</t>
  </si>
  <si>
    <t xml:space="preserve">天</t>
  </si>
  <si>
    <t xml:space="preserve">人岗匹配准确率</t>
  </si>
  <si>
    <t xml:space="preserve">%</t>
  </si>
  <si>
    <t xml:space="preserve">面试到场率</t>
  </si>
  <si>
    <r>
      <rPr>
        <sz val="11"/>
        <color rgb="FF000000"/>
        <rFont val="Microsoft YaHei"/>
        <family val="0"/>
        <charset val="1"/>
      </rPr>
      <t xml:space="preserve">HR</t>
    </r>
    <r>
      <rPr>
        <sz val="11"/>
        <color rgb="FF000000"/>
        <rFont val="Noto Sans CJK SC"/>
        <family val="2"/>
      </rPr>
      <t xml:space="preserve">周筛选负担</t>
    </r>
  </si>
  <si>
    <t xml:space="preserve">小时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</si>
</sst>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Microsoft YaHei"/>
      <family val="0"/>
      <charset val="1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人工初筛耗时(分钟/份) 与 AI初筛耗时(分钟/份)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人工初筛耗时(分钟/份)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Java开发工程师</c:v>
                </c:pt>
                <c:pt idx="1">
                  <c:v>算法工程师</c:v>
                </c:pt>
                <c:pt idx="2">
                  <c:v>产品经理</c:v>
                </c:pt>
                <c:pt idx="3">
                  <c:v>销售代表</c:v>
                </c:pt>
                <c:pt idx="4">
                  <c:v>财务主管</c:v>
                </c:pt>
                <c:pt idx="5">
                  <c:v>人力专员</c:v>
                </c:pt>
                <c:pt idx="6">
                  <c:v>供应链计划员</c:v>
                </c:pt>
                <c:pt idx="7">
                  <c:v>客服组长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11.5</c:v>
                </c:pt>
                <c:pt idx="1">
                  <c:v>10.9</c:v>
                </c:pt>
                <c:pt idx="2">
                  <c:v>11.5</c:v>
                </c:pt>
                <c:pt idx="3">
                  <c:v>10.3</c:v>
                </c:pt>
                <c:pt idx="4">
                  <c:v>11.8</c:v>
                </c:pt>
                <c:pt idx="5">
                  <c:v>7.6</c:v>
                </c:pt>
                <c:pt idx="6">
                  <c:v>5.6</c:v>
                </c:pt>
                <c:pt idx="7">
                  <c:v>6.8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AI初筛耗时(分钟/份)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Java开发工程师</c:v>
                </c:pt>
                <c:pt idx="1">
                  <c:v>算法工程师</c:v>
                </c:pt>
                <c:pt idx="2">
                  <c:v>产品经理</c:v>
                </c:pt>
                <c:pt idx="3">
                  <c:v>销售代表</c:v>
                </c:pt>
                <c:pt idx="4">
                  <c:v>财务主管</c:v>
                </c:pt>
                <c:pt idx="5">
                  <c:v>人力专员</c:v>
                </c:pt>
                <c:pt idx="6">
                  <c:v>供应链计划员</c:v>
                </c:pt>
                <c:pt idx="7">
                  <c:v>客服组长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2.2</c:v>
                </c:pt>
                <c:pt idx="1">
                  <c:v>1.8</c:v>
                </c:pt>
                <c:pt idx="2">
                  <c:v>1.6</c:v>
                </c:pt>
                <c:pt idx="3">
                  <c:v>1.7</c:v>
                </c:pt>
                <c:pt idx="4">
                  <c:v>2.2</c:v>
                </c:pt>
                <c:pt idx="5">
                  <c:v>0.6</c:v>
                </c:pt>
                <c:pt idx="6">
                  <c:v>0.6</c:v>
                </c:pt>
                <c:pt idx="7">
                  <c:v>0.6</c:v>
                </c:pt>
              </c:numCache>
            </c:numRef>
          </c:val>
        </c:ser>
        <c:gapWidth val="150"/>
        <c:overlap val="0"/>
        <c:axId val="50810328"/>
        <c:axId val="44914280"/>
      </c:barChart>
      <c:catAx>
        <c:axId val="5081032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招聘岗位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914280"/>
        <c:crosses val="autoZero"/>
        <c:auto val="1"/>
        <c:lblAlgn val="ctr"/>
        <c:lblOffset val="100"/>
        <c:noMultiLvlLbl val="0"/>
      </c:catAx>
      <c:valAx>
        <c:axId val="4491428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81032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初筛周期</c:v>
                </c:pt>
                <c:pt idx="1">
                  <c:v>人岗匹配准确率</c:v>
                </c:pt>
                <c:pt idx="2">
                  <c:v>面试到场率</c:v>
                </c:pt>
                <c:pt idx="3">
                  <c:v>HR周筛选负担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5</c:v>
                </c:pt>
                <c:pt idx="1">
                  <c:v>55</c:v>
                </c:pt>
                <c:pt idx="2">
                  <c:v>60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初筛周期</c:v>
                </c:pt>
                <c:pt idx="1">
                  <c:v>人岗匹配准确率</c:v>
                </c:pt>
                <c:pt idx="2">
                  <c:v>面试到场率</c:v>
                </c:pt>
                <c:pt idx="3">
                  <c:v>HR周筛选负担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0.5</c:v>
                </c:pt>
                <c:pt idx="1">
                  <c:v>85</c:v>
                </c:pt>
                <c:pt idx="2">
                  <c:v>78</c:v>
                </c:pt>
                <c:pt idx="3">
                  <c:v>5</c:v>
                </c:pt>
              </c:numCache>
            </c:numRef>
          </c:val>
        </c:ser>
        <c:gapWidth val="150"/>
        <c:overlap val="0"/>
        <c:axId val="531449"/>
        <c:axId val="49825661"/>
      </c:barChart>
      <c:catAx>
        <c:axId val="53144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825661"/>
        <c:crosses val="autoZero"/>
        <c:auto val="1"/>
        <c:lblAlgn val="ctr"/>
        <c:lblOffset val="100"/>
        <c:noMultiLvlLbl val="0"/>
      </c:catAx>
      <c:valAx>
        <c:axId val="4982566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144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3" t="s">
        <v>29</v>
      </c>
      <c r="C10" s="14" t="n">
        <v>166</v>
      </c>
      <c r="D10" s="15" t="n">
        <v>11.5</v>
      </c>
      <c r="E10" s="15" t="n">
        <v>2.2</v>
      </c>
    </row>
    <row r="11" customFormat="false" ht="15" hidden="false" customHeight="false" outlineLevel="0" collapsed="false">
      <c r="A11" s="13" t="s">
        <v>30</v>
      </c>
      <c r="B11" s="13" t="s">
        <v>29</v>
      </c>
      <c r="C11" s="14" t="n">
        <v>219</v>
      </c>
      <c r="D11" s="15" t="n">
        <v>10.9</v>
      </c>
      <c r="E11" s="15" t="n">
        <v>1.8</v>
      </c>
    </row>
    <row r="12" customFormat="false" ht="15" hidden="false" customHeight="false" outlineLevel="0" collapsed="false">
      <c r="A12" s="13" t="s">
        <v>31</v>
      </c>
      <c r="B12" s="13" t="s">
        <v>32</v>
      </c>
      <c r="C12" s="14" t="n">
        <v>90</v>
      </c>
      <c r="D12" s="15" t="n">
        <v>11.5</v>
      </c>
      <c r="E12" s="15" t="n">
        <v>1.6</v>
      </c>
    </row>
    <row r="13" customFormat="false" ht="15" hidden="false" customHeight="false" outlineLevel="0" collapsed="false">
      <c r="A13" s="13" t="s">
        <v>33</v>
      </c>
      <c r="B13" s="13" t="s">
        <v>34</v>
      </c>
      <c r="C13" s="14" t="n">
        <v>384</v>
      </c>
      <c r="D13" s="15" t="n">
        <v>10.3</v>
      </c>
      <c r="E13" s="15" t="n">
        <v>1.7</v>
      </c>
    </row>
    <row r="14" customFormat="false" ht="15" hidden="false" customHeight="false" outlineLevel="0" collapsed="false">
      <c r="A14" s="13" t="s">
        <v>35</v>
      </c>
      <c r="B14" s="13" t="s">
        <v>34</v>
      </c>
      <c r="C14" s="14" t="n">
        <v>260</v>
      </c>
      <c r="D14" s="15" t="n">
        <v>11.8</v>
      </c>
      <c r="E14" s="15" t="n">
        <v>2.2</v>
      </c>
    </row>
    <row r="15" customFormat="false" ht="15" hidden="false" customHeight="false" outlineLevel="0" collapsed="false">
      <c r="A15" s="13" t="s">
        <v>36</v>
      </c>
      <c r="B15" s="13" t="s">
        <v>29</v>
      </c>
      <c r="C15" s="14" t="n">
        <v>183</v>
      </c>
      <c r="D15" s="15" t="n">
        <v>7.6</v>
      </c>
      <c r="E15" s="15" t="n">
        <v>0.6</v>
      </c>
    </row>
    <row r="16" customFormat="false" ht="15" hidden="false" customHeight="false" outlineLevel="0" collapsed="false">
      <c r="A16" s="13" t="s">
        <v>37</v>
      </c>
      <c r="B16" s="13" t="s">
        <v>34</v>
      </c>
      <c r="C16" s="14" t="n">
        <v>392</v>
      </c>
      <c r="D16" s="15" t="n">
        <v>5.6</v>
      </c>
      <c r="E16" s="15" t="n">
        <v>0.6</v>
      </c>
    </row>
    <row r="17" customFormat="false" ht="15" hidden="false" customHeight="false" outlineLevel="0" collapsed="false">
      <c r="A17" s="13" t="s">
        <v>38</v>
      </c>
      <c r="B17" s="13" t="s">
        <v>29</v>
      </c>
      <c r="C17" s="14" t="n">
        <v>169</v>
      </c>
      <c r="D17" s="15" t="n">
        <v>6.8</v>
      </c>
      <c r="E17" s="15" t="n">
        <v>0.6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6" t="str">
        <f aca="false">参数与输入!A10</f>
        <v>Java开发工程师</v>
      </c>
      <c r="B4" s="17" t="n">
        <f aca="false">参数与输入!D10-参数与输入!E10</f>
        <v>9.3</v>
      </c>
      <c r="C4" s="18" t="n">
        <f aca="false">IF(参数与输入!D10=0,0,B4/参数与输入!D10)</f>
        <v>0.808695652173913</v>
      </c>
      <c r="D4" s="19" t="str">
        <f aca="false">IF(C4&gt;=参数与输入!$B$5,"达标","关注")</f>
        <v>达标</v>
      </c>
      <c r="E4" s="19" t="n">
        <f aca="false">RANK(C4,$C$4:$C$11)</f>
        <v>8</v>
      </c>
    </row>
    <row r="5" customFormat="false" ht="15" hidden="false" customHeight="false" outlineLevel="0" collapsed="false">
      <c r="A5" s="16" t="str">
        <f aca="false">参数与输入!A11</f>
        <v>算法工程师</v>
      </c>
      <c r="B5" s="17" t="n">
        <f aca="false">参数与输入!D11-参数与输入!E11</f>
        <v>9.1</v>
      </c>
      <c r="C5" s="18" t="n">
        <f aca="false">IF(参数与输入!D11=0,0,B5/参数与输入!D11)</f>
        <v>0.834862385321101</v>
      </c>
      <c r="D5" s="19" t="str">
        <f aca="false">IF(C5&gt;=参数与输入!$B$5,"达标","关注")</f>
        <v>达标</v>
      </c>
      <c r="E5" s="19" t="n">
        <f aca="false">RANK(C5,$C$4:$C$11)</f>
        <v>6</v>
      </c>
    </row>
    <row r="6" customFormat="false" ht="15" hidden="false" customHeight="false" outlineLevel="0" collapsed="false">
      <c r="A6" s="16" t="str">
        <f aca="false">参数与输入!A12</f>
        <v>产品经理</v>
      </c>
      <c r="B6" s="17" t="n">
        <f aca="false">参数与输入!D12-参数与输入!E12</f>
        <v>9.9</v>
      </c>
      <c r="C6" s="18" t="n">
        <f aca="false">IF(参数与输入!D12=0,0,B6/参数与输入!D12)</f>
        <v>0.860869565217391</v>
      </c>
      <c r="D6" s="19" t="str">
        <f aca="false">IF(C6&gt;=参数与输入!$B$5,"达标","关注")</f>
        <v>达标</v>
      </c>
      <c r="E6" s="19" t="n">
        <f aca="false">RANK(C6,$C$4:$C$11)</f>
        <v>4</v>
      </c>
    </row>
    <row r="7" customFormat="false" ht="15" hidden="false" customHeight="false" outlineLevel="0" collapsed="false">
      <c r="A7" s="16" t="str">
        <f aca="false">参数与输入!A13</f>
        <v>销售代表</v>
      </c>
      <c r="B7" s="17" t="n">
        <f aca="false">参数与输入!D13-参数与输入!E13</f>
        <v>8.6</v>
      </c>
      <c r="C7" s="18" t="n">
        <f aca="false">IF(参数与输入!D13=0,0,B7/参数与输入!D13)</f>
        <v>0.83495145631068</v>
      </c>
      <c r="D7" s="19" t="str">
        <f aca="false">IF(C7&gt;=参数与输入!$B$5,"达标","关注")</f>
        <v>达标</v>
      </c>
      <c r="E7" s="19" t="n">
        <f aca="false">RANK(C7,$C$4:$C$11)</f>
        <v>5</v>
      </c>
    </row>
    <row r="8" customFormat="false" ht="15" hidden="false" customHeight="false" outlineLevel="0" collapsed="false">
      <c r="A8" s="16" t="str">
        <f aca="false">参数与输入!A14</f>
        <v>财务主管</v>
      </c>
      <c r="B8" s="17" t="n">
        <f aca="false">参数与输入!D14-参数与输入!E14</f>
        <v>9.6</v>
      </c>
      <c r="C8" s="18" t="n">
        <f aca="false">IF(参数与输入!D14=0,0,B8/参数与输入!D14)</f>
        <v>0.813559322033898</v>
      </c>
      <c r="D8" s="19" t="str">
        <f aca="false">IF(C8&gt;=参数与输入!$B$5,"达标","关注")</f>
        <v>达标</v>
      </c>
      <c r="E8" s="19" t="n">
        <f aca="false">RANK(C8,$C$4:$C$11)</f>
        <v>7</v>
      </c>
    </row>
    <row r="9" customFormat="false" ht="15" hidden="false" customHeight="false" outlineLevel="0" collapsed="false">
      <c r="A9" s="16" t="str">
        <f aca="false">参数与输入!A15</f>
        <v>人力专员</v>
      </c>
      <c r="B9" s="17" t="n">
        <f aca="false">参数与输入!D15-参数与输入!E15</f>
        <v>7</v>
      </c>
      <c r="C9" s="18" t="n">
        <f aca="false">IF(参数与输入!D15=0,0,B9/参数与输入!D15)</f>
        <v>0.921052631578948</v>
      </c>
      <c r="D9" s="19" t="str">
        <f aca="false">IF(C9&gt;=参数与输入!$B$5,"达标","关注")</f>
        <v>达标</v>
      </c>
      <c r="E9" s="19" t="n">
        <f aca="false">RANK(C9,$C$4:$C$11)</f>
        <v>1</v>
      </c>
    </row>
    <row r="10" customFormat="false" ht="15" hidden="false" customHeight="false" outlineLevel="0" collapsed="false">
      <c r="A10" s="16" t="str">
        <f aca="false">参数与输入!A16</f>
        <v>供应链计划员</v>
      </c>
      <c r="B10" s="17" t="n">
        <f aca="false">参数与输入!D16-参数与输入!E16</f>
        <v>5</v>
      </c>
      <c r="C10" s="18" t="n">
        <f aca="false">IF(参数与输入!D16=0,0,B10/参数与输入!D16)</f>
        <v>0.892857142857143</v>
      </c>
      <c r="D10" s="19" t="str">
        <f aca="false">IF(C10&gt;=参数与输入!$B$5,"达标","关注")</f>
        <v>达标</v>
      </c>
      <c r="E10" s="19" t="n">
        <f aca="false">RANK(C10,$C$4:$C$11)</f>
        <v>3</v>
      </c>
    </row>
    <row r="11" customFormat="false" ht="15" hidden="false" customHeight="false" outlineLevel="0" collapsed="false">
      <c r="A11" s="16" t="str">
        <f aca="false">参数与输入!A17</f>
        <v>客服组长</v>
      </c>
      <c r="B11" s="17" t="n">
        <f aca="false">参数与输入!D17-参数与输入!E17</f>
        <v>6.2</v>
      </c>
      <c r="C11" s="18" t="n">
        <f aca="false">IF(参数与输入!D17=0,0,B11/参数与输入!D17)</f>
        <v>0.911764705882353</v>
      </c>
      <c r="D11" s="19" t="str">
        <f aca="false">IF(C11&gt;=参数与输入!$B$5,"达标","关注")</f>
        <v>达标</v>
      </c>
      <c r="E11" s="19" t="n">
        <f aca="false">RANK(C11,$C$4:$C$11)</f>
        <v>2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20" t="s">
        <v>46</v>
      </c>
      <c r="B14" s="17" t="n">
        <f aca="false">SUM(B4:B11)</f>
        <v>64.7</v>
      </c>
    </row>
    <row r="15" customFormat="false" ht="15" hidden="false" customHeight="false" outlineLevel="0" collapsed="false">
      <c r="A15" s="20" t="s">
        <v>47</v>
      </c>
      <c r="B15" s="18" t="n">
        <f aca="false">AVERAGE(C4:C11)</f>
        <v>0.859826607671928</v>
      </c>
    </row>
    <row r="16" customFormat="false" ht="15" hidden="false" customHeight="false" outlineLevel="0" collapsed="false">
      <c r="A16" s="20" t="s">
        <v>48</v>
      </c>
      <c r="B16" s="21" t="n">
        <f aca="false">COUNTIF(D4:D11,"达标")</f>
        <v>8</v>
      </c>
    </row>
    <row r="17" customFormat="false" ht="15" hidden="false" customHeight="false" outlineLevel="0" collapsed="false">
      <c r="A17" s="20" t="s">
        <v>49</v>
      </c>
      <c r="B17" s="18" t="n">
        <f aca="false">MAX(C4:C11)</f>
        <v>0.921052631578948</v>
      </c>
    </row>
    <row r="18" customFormat="false" ht="15" hidden="false" customHeight="false" outlineLevel="0" collapsed="false">
      <c r="A18" s="20" t="s">
        <v>50</v>
      </c>
      <c r="B18" s="18" t="n">
        <f aca="false">MIN(C4:C11)</f>
        <v>0.808695652173913</v>
      </c>
    </row>
    <row r="19" customFormat="false" ht="15" hidden="false" customHeight="false" outlineLevel="0" collapsed="false">
      <c r="A19" s="20" t="s">
        <v>51</v>
      </c>
      <c r="B19" s="22" t="n">
        <f aca="false">B14*参数与输入!$B$7</f>
        <v>776.4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3" t="s">
        <v>58</v>
      </c>
      <c r="B4" s="19" t="n">
        <f aca="false">COUNTA(参数与输入!A10:A17)</f>
        <v>8</v>
      </c>
      <c r="C4" s="19" t="n">
        <v>8</v>
      </c>
      <c r="D4" s="19" t="str">
        <f aca="false">IF(B4=8,"通过","异常")</f>
        <v>通过</v>
      </c>
    </row>
    <row r="5" customFormat="false" ht="15" hidden="false" customHeight="false" outlineLevel="0" collapsed="false">
      <c r="A5" s="23" t="s">
        <v>59</v>
      </c>
      <c r="B5" s="19" t="n">
        <f aca="false">SUMPRODUCT(--ISNUMBER(参数与输入!C10:E17))</f>
        <v>24</v>
      </c>
      <c r="C5" s="19" t="n">
        <v>24</v>
      </c>
      <c r="D5" s="19" t="str">
        <f aca="false">IF(B5=24,"通过","异常")</f>
        <v>通过</v>
      </c>
    </row>
    <row r="6" customFormat="false" ht="15" hidden="false" customHeight="false" outlineLevel="0" collapsed="false">
      <c r="A6" s="23" t="s">
        <v>60</v>
      </c>
      <c r="B6" s="19" t="n">
        <f aca="false">SUMPRODUCT(--(参数与输入!E10:E17&gt;=参数与输入!D10:D17))</f>
        <v>0</v>
      </c>
      <c r="C6" s="19" t="n">
        <v>0</v>
      </c>
      <c r="D6" s="19" t="str">
        <f aca="false">IF(B6=0,"通过","异常")</f>
        <v>通过</v>
      </c>
    </row>
    <row r="7" customFormat="false" ht="15" hidden="false" customHeight="false" outlineLevel="0" collapsed="false">
      <c r="A7" s="23" t="s">
        <v>61</v>
      </c>
      <c r="B7" s="19" t="n">
        <f aca="false">ROUND(SUM(分析计算!B4:B11)-(SUM(参数与输入!D10:D17)-SUM(参数与输入!E10:E17)),4)</f>
        <v>0</v>
      </c>
      <c r="C7" s="19" t="n">
        <v>0</v>
      </c>
      <c r="D7" s="19" t="str">
        <f aca="false">IF(ABS(B7)&lt;0.001,"通过","异常")</f>
        <v>通过</v>
      </c>
    </row>
    <row r="8" customFormat="false" ht="15" hidden="false" customHeight="false" outlineLevel="0" collapsed="false">
      <c r="A8" s="23" t="s">
        <v>62</v>
      </c>
      <c r="B8" s="19" t="n">
        <f aca="false">SUMPRODUCT(--(分析计算!C4:C11&lt;0))+SUMPRODUCT(--(分析计算!C4:C11&gt;1))</f>
        <v>0</v>
      </c>
      <c r="C8" s="19" t="n">
        <v>0</v>
      </c>
      <c r="D8" s="19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4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3" t="s">
        <v>71</v>
      </c>
      <c r="B32" s="23" t="s">
        <v>72</v>
      </c>
      <c r="C32" s="12" t="n">
        <v>5</v>
      </c>
      <c r="D32" s="12" t="n">
        <v>0.5</v>
      </c>
    </row>
    <row r="33" customFormat="false" ht="15" hidden="false" customHeight="false" outlineLevel="0" collapsed="false">
      <c r="A33" s="23" t="s">
        <v>73</v>
      </c>
      <c r="B33" s="25" t="s">
        <v>74</v>
      </c>
      <c r="C33" s="12" t="n">
        <v>55</v>
      </c>
      <c r="D33" s="12" t="n">
        <v>85</v>
      </c>
    </row>
    <row r="34" customFormat="false" ht="15" hidden="false" customHeight="false" outlineLevel="0" collapsed="false">
      <c r="A34" s="23" t="s">
        <v>75</v>
      </c>
      <c r="B34" s="25" t="s">
        <v>74</v>
      </c>
      <c r="C34" s="12" t="n">
        <v>60</v>
      </c>
      <c r="D34" s="12" t="n">
        <v>78</v>
      </c>
    </row>
    <row r="35" customFormat="false" ht="15" hidden="false" customHeight="false" outlineLevel="0" collapsed="false">
      <c r="A35" s="25" t="s">
        <v>76</v>
      </c>
      <c r="B35" s="23" t="s">
        <v>77</v>
      </c>
      <c r="C35" s="12" t="n">
        <v>20</v>
      </c>
      <c r="D35" s="12" t="n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