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<sst xmlns="http://schemas.openxmlformats.org/spreadsheetml/2006/main" count="85" uniqueCount="78">
  <si>
    <r>
      <rPr>
        <b val="true"/>
        <sz val="16"/>
        <rFont val="Noto Sans CJK SC"/>
        <family val="2"/>
      </rPr>
      <t xml:space="preserve">法律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财税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风险提示 数据登记与测算模板（示例）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</si>
  <si>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</si>
  <si>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</si>
  <si>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法律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财税行业「风险提示」场景。企业合同履约、税务申报、证照时效等合规事项分散管理，风险靠人工台账排查，遗漏与滞后并存。本方案统一监控合规事项，自动识别风险信号并分级推送提示，处置过程闭环留痕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</si>
  <si>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</si>
  <si>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</si>
  <si>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</si>
  <si>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053-industry-</t>
    </r>
    <r>
      <rPr>
        <sz val="11"/>
        <color rgb="FF000000"/>
        <rFont val="Noto Sans CJK SC"/>
        <family val="2"/>
      </rPr>
      <t xml:space="preserve">法律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财税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风险提示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主产物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</si>
  <si>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</si>
  <si>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</si>
  <si>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</si>
  <si>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</si>
  <si>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</si>
  <si>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遵守执业规范与客户保密义务，法规与税收政策具有时效性，引用前须核对现行有效版本。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分析仅作专业辅助，法律意见与涉税结论须由执业律师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税务师最终把关。</t>
    </r>
  </si>
  <si>
    <t xml:space="preserve">风险领域排查时效对比（示例数据）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</si>
  <si>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</si>
  <si>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</si>
  <si>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</si>
  <si>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</si>
  <si>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</si>
  <si>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</si>
  <si>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</si>
  <si>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</si>
  <si>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风险领域</t>
  </si>
  <si>
    <t xml:space="preserve">风险级别</t>
  </si>
  <si>
    <t xml:space="preserve">监控事项数</t>
  </si>
  <si>
    <r>
      <rPr>
        <b val="true"/>
        <sz val="11"/>
        <color rgb="FFFFFFFF"/>
        <rFont val="Noto Sans CJK SC"/>
        <family val="2"/>
      </rPr>
      <t xml:space="preserve">人工排查周期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天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</si>
  <si>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监控发现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天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</si>
  <si>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合同履约风险</t>
  </si>
  <si>
    <t xml:space="preserve">黄色</t>
  </si>
  <si>
    <t xml:space="preserve">税务申报风险</t>
  </si>
  <si>
    <t xml:space="preserve">社保用工风险</t>
  </si>
  <si>
    <t xml:space="preserve">红色</t>
  </si>
  <si>
    <t xml:space="preserve">数据安全风险</t>
  </si>
  <si>
    <t xml:space="preserve">资质证照到期</t>
  </si>
  <si>
    <t xml:space="preserve">诉讼时效临近</t>
  </si>
  <si>
    <t xml:space="preserve">关联交易合规</t>
  </si>
  <si>
    <t xml:space="preserve">橙色</t>
  </si>
  <si>
    <t xml:space="preserve">对外担保风险</t>
  </si>
  <si>
    <t xml:space="preserve">注：上表为虚构示例数据，复用时请整行替换为本单位真实数据，行数增减需同步调整“分析计算”与“校验”表公式范围。</t>
  </si>
  <si>
    <t xml:space="preserve">风险提示效果测算（公式区，请勿手工覆盖）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</si>
  <si>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改善量（人工排查周期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天</t>
    </r>
    <r>
      <rPr>
        <b val="true"/>
        <sz val="11"/>
        <color rgb="FFFFFFFF"/>
        <rFont val="Microsoft YaHei"/>
        <family val="0"/>
        <charset val="1"/>
      </rPr>
      <t xml:space="preserve">)−AI</t>
    </r>
    <r>
      <rPr>
        <b val="true"/>
        <sz val="11"/>
        <color rgb="FFFFFFFF"/>
        <rFont val="Noto Sans CJK SC"/>
        <family val="2"/>
      </rPr>
      <t xml:space="preserve">监控发现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天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</si>
  <si>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发现时效提升率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</si>
  <si>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</si>
  <si>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</si>
  <si>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</si>
  <si>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</si>
  <si>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</si>
  <si>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</si>
  <si>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</si>
  <si>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</si>
  <si>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</si>
  <si>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</si>
  <si>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</si>
  <si>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</si>
  <si>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</si>
  <si>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</si>
  <si>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</si>
  <si>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</si>
  <si>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</si>
  <si>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</si>
  <si>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</si>
  <si>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</si>
  <si>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</si>
  <si>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</si>
  <si>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风险领域排查时效对比（示例数据）——基准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</si>
  <si>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</si>
  <si>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</si>
  <si>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</si>
  <si>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</si>
  <si>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</si>
  <si>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风险识别提前量</t>
  </si>
  <si>
    <t xml:space="preserve">天</t>
  </si>
  <si>
    <t xml:space="preserve">风险事项覆盖率</t>
  </si>
  <si>
    <t xml:space="preserve">%</t>
  </si>
  <si>
    <t xml:space="preserve">逾期未处置事项</t>
  </si>
  <si>
    <t xml:space="preserve">项</t>
  </si>
  <si>
    <t xml:space="preserve">合规培训完成率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</si>
</sst>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人工排查周期(天) 与 AI监控发现(天)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人工排查周期(天)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合同履约风险</c:v>
                </c:pt>
                <c:pt idx="1">
                  <c:v>税务申报风险</c:v>
                </c:pt>
                <c:pt idx="2">
                  <c:v>社保用工风险</c:v>
                </c:pt>
                <c:pt idx="3">
                  <c:v>数据安全风险</c:v>
                </c:pt>
                <c:pt idx="4">
                  <c:v>资质证照到期</c:v>
                </c:pt>
                <c:pt idx="5">
                  <c:v>诉讼时效临近</c:v>
                </c:pt>
                <c:pt idx="6">
                  <c:v>关联交易合规</c:v>
                </c:pt>
                <c:pt idx="7">
                  <c:v>对外担保风险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29</c:v>
                </c:pt>
                <c:pt idx="1">
                  <c:v>37</c:v>
                </c:pt>
                <c:pt idx="2">
                  <c:v>44</c:v>
                </c:pt>
                <c:pt idx="3">
                  <c:v>41</c:v>
                </c:pt>
                <c:pt idx="4">
                  <c:v>22</c:v>
                </c:pt>
                <c:pt idx="5">
                  <c:v>26</c:v>
                </c:pt>
                <c:pt idx="6">
                  <c:v>35</c:v>
                </c:pt>
                <c:pt idx="7">
                  <c:v>23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AI监控发现(天)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合同履约风险</c:v>
                </c:pt>
                <c:pt idx="1">
                  <c:v>税务申报风险</c:v>
                </c:pt>
                <c:pt idx="2">
                  <c:v>社保用工风险</c:v>
                </c:pt>
                <c:pt idx="3">
                  <c:v>数据安全风险</c:v>
                </c:pt>
                <c:pt idx="4">
                  <c:v>资质证照到期</c:v>
                </c:pt>
                <c:pt idx="5">
                  <c:v>诉讼时效临近</c:v>
                </c:pt>
                <c:pt idx="6">
                  <c:v>关联交易合规</c:v>
                </c:pt>
                <c:pt idx="7">
                  <c:v>对外担保风险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3.5</c:v>
                </c:pt>
                <c:pt idx="1">
                  <c:v>4.5</c:v>
                </c:pt>
                <c:pt idx="2">
                  <c:v>3.7</c:v>
                </c:pt>
                <c:pt idx="3">
                  <c:v>2.3</c:v>
                </c:pt>
                <c:pt idx="4">
                  <c:v>1.5</c:v>
                </c:pt>
                <c:pt idx="5">
                  <c:v>3.3</c:v>
                </c:pt>
                <c:pt idx="6">
                  <c:v>5.2</c:v>
                </c:pt>
                <c:pt idx="7">
                  <c:v>1.4</c:v>
                </c:pt>
              </c:numCache>
            </c:numRef>
          </c:val>
        </c:ser>
        <c:gapWidth val="150"/>
        <c:overlap val="0"/>
        <c:axId val="40371024"/>
        <c:axId val="43722434"/>
      </c:barChart>
      <c:catAx>
        <c:axId val="4037102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风险领域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722434"/>
        <c:crosses val="autoZero"/>
        <c:auto val="1"/>
        <c:lblAlgn val="ctr"/>
        <c:lblOffset val="100"/>
        <c:noMultiLvlLbl val="0"/>
      </c:catAx>
      <c:valAx>
        <c:axId val="4372243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37102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风险识别提前量</c:v>
                </c:pt>
                <c:pt idx="1">
                  <c:v>风险事项覆盖率</c:v>
                </c:pt>
                <c:pt idx="2">
                  <c:v>逾期未处置事项</c:v>
                </c:pt>
                <c:pt idx="3">
                  <c:v>合规培训完成率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3</c:v>
                </c:pt>
                <c:pt idx="1">
                  <c:v>45</c:v>
                </c:pt>
                <c:pt idx="2">
                  <c:v>18</c:v>
                </c:pt>
                <c:pt idx="3">
                  <c:v>70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风险识别提前量</c:v>
                </c:pt>
                <c:pt idx="1">
                  <c:v>风险事项覆盖率</c:v>
                </c:pt>
                <c:pt idx="2">
                  <c:v>逾期未处置事项</c:v>
                </c:pt>
                <c:pt idx="3">
                  <c:v>合规培训完成率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30</c:v>
                </c:pt>
                <c:pt idx="1">
                  <c:v>95</c:v>
                </c:pt>
                <c:pt idx="2">
                  <c:v>3</c:v>
                </c:pt>
                <c:pt idx="3">
                  <c:v>98</c:v>
                </c:pt>
              </c:numCache>
            </c:numRef>
          </c:val>
        </c:ser>
        <c:gapWidth val="150"/>
        <c:overlap val="0"/>
        <c:axId val="39625550"/>
        <c:axId val="47222483"/>
      </c:barChart>
      <c:catAx>
        <c:axId val="3962555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222483"/>
        <c:crosses val="autoZero"/>
        <c:auto val="1"/>
        <c:lblAlgn val="ctr"/>
        <c:lblOffset val="100"/>
        <c:noMultiLvlLbl val="0"/>
      </c:catAx>
      <c:valAx>
        <c:axId val="4722248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62555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75</v>
      </c>
      <c r="D10" s="14" t="n">
        <v>29</v>
      </c>
      <c r="E10" s="14" t="n">
        <v>3.5</v>
      </c>
    </row>
    <row r="11" customFormat="false" ht="15" hidden="false" customHeight="false" outlineLevel="0" collapsed="false">
      <c r="A11" s="12" t="s">
        <v>30</v>
      </c>
      <c r="B11" s="12" t="s">
        <v>29</v>
      </c>
      <c r="C11" s="13" t="n">
        <v>112</v>
      </c>
      <c r="D11" s="14" t="n">
        <v>37</v>
      </c>
      <c r="E11" s="14" t="n">
        <v>4.5</v>
      </c>
    </row>
    <row r="12" customFormat="false" ht="15" hidden="false" customHeight="false" outlineLevel="0" collapsed="false">
      <c r="A12" s="12" t="s">
        <v>31</v>
      </c>
      <c r="B12" s="12" t="s">
        <v>32</v>
      </c>
      <c r="C12" s="13" t="n">
        <v>63</v>
      </c>
      <c r="D12" s="14" t="n">
        <v>44</v>
      </c>
      <c r="E12" s="14" t="n">
        <v>3.7</v>
      </c>
    </row>
    <row r="13" customFormat="false" ht="15" hidden="false" customHeight="false" outlineLevel="0" collapsed="false">
      <c r="A13" s="12" t="s">
        <v>33</v>
      </c>
      <c r="B13" s="12" t="s">
        <v>32</v>
      </c>
      <c r="C13" s="13" t="n">
        <v>86</v>
      </c>
      <c r="D13" s="14" t="n">
        <v>41</v>
      </c>
      <c r="E13" s="14" t="n">
        <v>2.3</v>
      </c>
    </row>
    <row r="14" customFormat="false" ht="15" hidden="false" customHeight="false" outlineLevel="0" collapsed="false">
      <c r="A14" s="12" t="s">
        <v>34</v>
      </c>
      <c r="B14" s="12" t="s">
        <v>32</v>
      </c>
      <c r="C14" s="13" t="n">
        <v>112</v>
      </c>
      <c r="D14" s="14" t="n">
        <v>22</v>
      </c>
      <c r="E14" s="14" t="n">
        <v>1.5</v>
      </c>
    </row>
    <row r="15" customFormat="false" ht="15" hidden="false" customHeight="false" outlineLevel="0" collapsed="false">
      <c r="A15" s="12" t="s">
        <v>35</v>
      </c>
      <c r="B15" s="12" t="s">
        <v>32</v>
      </c>
      <c r="C15" s="13" t="n">
        <v>55</v>
      </c>
      <c r="D15" s="14" t="n">
        <v>26</v>
      </c>
      <c r="E15" s="14" t="n">
        <v>3.3</v>
      </c>
    </row>
    <row r="16" customFormat="false" ht="15" hidden="false" customHeight="false" outlineLevel="0" collapsed="false">
      <c r="A16" s="12" t="s">
        <v>36</v>
      </c>
      <c r="B16" s="12" t="s">
        <v>37</v>
      </c>
      <c r="C16" s="13" t="n">
        <v>150</v>
      </c>
      <c r="D16" s="14" t="n">
        <v>35</v>
      </c>
      <c r="E16" s="14" t="n">
        <v>5.2</v>
      </c>
    </row>
    <row r="17" customFormat="false" ht="15" hidden="false" customHeight="false" outlineLevel="0" collapsed="false">
      <c r="A17" s="12" t="s">
        <v>38</v>
      </c>
      <c r="B17" s="12" t="s">
        <v>32</v>
      </c>
      <c r="C17" s="13" t="n">
        <v>105</v>
      </c>
      <c r="D17" s="14" t="n">
        <v>23</v>
      </c>
      <c r="E17" s="14" t="n">
        <v>1.4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5" t="str">
        <f aca="false">参数与输入!A10</f>
        <v>合同履约风险</v>
      </c>
      <c r="B4" s="16" t="n">
        <f aca="false">参数与输入!D10-参数与输入!E10</f>
        <v>25.5</v>
      </c>
      <c r="C4" s="17" t="n">
        <f aca="false">IF(参数与输入!D10=0,0,B4/参数与输入!D10)</f>
        <v>0.879310344827586</v>
      </c>
      <c r="D4" s="18" t="str">
        <f aca="false">IF(C4&gt;=参数与输入!$B$5,"达标","关注")</f>
        <v>达标</v>
      </c>
      <c r="E4" s="18" t="n">
        <f aca="false">RANK(C4,$C$4:$C$11)</f>
        <v>5</v>
      </c>
    </row>
    <row r="5" customFormat="false" ht="15" hidden="false" customHeight="false" outlineLevel="0" collapsed="false">
      <c r="A5" s="15" t="str">
        <f aca="false">参数与输入!A11</f>
        <v>税务申报风险</v>
      </c>
      <c r="B5" s="16" t="n">
        <f aca="false">参数与输入!D11-参数与输入!E11</f>
        <v>32.5</v>
      </c>
      <c r="C5" s="17" t="n">
        <f aca="false">IF(参数与输入!D11=0,0,B5/参数与输入!D11)</f>
        <v>0.878378378378378</v>
      </c>
      <c r="D5" s="18" t="str">
        <f aca="false">IF(C5&gt;=参数与输入!$B$5,"达标","关注")</f>
        <v>达标</v>
      </c>
      <c r="E5" s="18" t="n">
        <f aca="false">RANK(C5,$C$4:$C$11)</f>
        <v>6</v>
      </c>
    </row>
    <row r="6" customFormat="false" ht="15" hidden="false" customHeight="false" outlineLevel="0" collapsed="false">
      <c r="A6" s="15" t="str">
        <f aca="false">参数与输入!A12</f>
        <v>社保用工风险</v>
      </c>
      <c r="B6" s="16" t="n">
        <f aca="false">参数与输入!D12-参数与输入!E12</f>
        <v>40.3</v>
      </c>
      <c r="C6" s="17" t="n">
        <f aca="false">IF(参数与输入!D12=0,0,B6/参数与输入!D12)</f>
        <v>0.915909090909091</v>
      </c>
      <c r="D6" s="18" t="str">
        <f aca="false">IF(C6&gt;=参数与输入!$B$5,"达标","关注")</f>
        <v>达标</v>
      </c>
      <c r="E6" s="18" t="n">
        <f aca="false">RANK(C6,$C$4:$C$11)</f>
        <v>4</v>
      </c>
    </row>
    <row r="7" customFormat="false" ht="15" hidden="false" customHeight="false" outlineLevel="0" collapsed="false">
      <c r="A7" s="15" t="str">
        <f aca="false">参数与输入!A13</f>
        <v>数据安全风险</v>
      </c>
      <c r="B7" s="16" t="n">
        <f aca="false">参数与输入!D13-参数与输入!E13</f>
        <v>38.7</v>
      </c>
      <c r="C7" s="17" t="n">
        <f aca="false">IF(参数与输入!D13=0,0,B7/参数与输入!D13)</f>
        <v>0.94390243902439</v>
      </c>
      <c r="D7" s="18" t="str">
        <f aca="false">IF(C7&gt;=参数与输入!$B$5,"达标","关注")</f>
        <v>达标</v>
      </c>
      <c r="E7" s="18" t="n">
        <f aca="false">RANK(C7,$C$4:$C$11)</f>
        <v>1</v>
      </c>
    </row>
    <row r="8" customFormat="false" ht="15" hidden="false" customHeight="false" outlineLevel="0" collapsed="false">
      <c r="A8" s="15" t="str">
        <f aca="false">参数与输入!A14</f>
        <v>资质证照到期</v>
      </c>
      <c r="B8" s="16" t="n">
        <f aca="false">参数与输入!D14-参数与输入!E14</f>
        <v>20.5</v>
      </c>
      <c r="C8" s="17" t="n">
        <f aca="false">IF(参数与输入!D14=0,0,B8/参数与输入!D14)</f>
        <v>0.931818181818182</v>
      </c>
      <c r="D8" s="18" t="str">
        <f aca="false">IF(C8&gt;=参数与输入!$B$5,"达标","关注")</f>
        <v>达标</v>
      </c>
      <c r="E8" s="18" t="n">
        <f aca="false">RANK(C8,$C$4:$C$11)</f>
        <v>3</v>
      </c>
    </row>
    <row r="9" customFormat="false" ht="15" hidden="false" customHeight="false" outlineLevel="0" collapsed="false">
      <c r="A9" s="15" t="str">
        <f aca="false">参数与输入!A15</f>
        <v>诉讼时效临近</v>
      </c>
      <c r="B9" s="16" t="n">
        <f aca="false">参数与输入!D15-参数与输入!E15</f>
        <v>22.7</v>
      </c>
      <c r="C9" s="17" t="n">
        <f aca="false">IF(参数与输入!D15=0,0,B9/参数与输入!D15)</f>
        <v>0.873076923076923</v>
      </c>
      <c r="D9" s="18" t="str">
        <f aca="false">IF(C9&gt;=参数与输入!$B$5,"达标","关注")</f>
        <v>达标</v>
      </c>
      <c r="E9" s="18" t="n">
        <f aca="false">RANK(C9,$C$4:$C$11)</f>
        <v>7</v>
      </c>
    </row>
    <row r="10" customFormat="false" ht="15" hidden="false" customHeight="false" outlineLevel="0" collapsed="false">
      <c r="A10" s="15" t="str">
        <f aca="false">参数与输入!A16</f>
        <v>关联交易合规</v>
      </c>
      <c r="B10" s="16" t="n">
        <f aca="false">参数与输入!D16-参数与输入!E16</f>
        <v>29.8</v>
      </c>
      <c r="C10" s="17" t="n">
        <f aca="false">IF(参数与输入!D16=0,0,B10/参数与输入!D16)</f>
        <v>0.851428571428571</v>
      </c>
      <c r="D10" s="18" t="str">
        <f aca="false">IF(C10&gt;=参数与输入!$B$5,"达标","关注")</f>
        <v>达标</v>
      </c>
      <c r="E10" s="18" t="n">
        <f aca="false">RANK(C10,$C$4:$C$11)</f>
        <v>8</v>
      </c>
    </row>
    <row r="11" customFormat="false" ht="15" hidden="false" customHeight="false" outlineLevel="0" collapsed="false">
      <c r="A11" s="15" t="str">
        <f aca="false">参数与输入!A17</f>
        <v>对外担保风险</v>
      </c>
      <c r="B11" s="16" t="n">
        <f aca="false">参数与输入!D17-参数与输入!E17</f>
        <v>21.6</v>
      </c>
      <c r="C11" s="17" t="n">
        <f aca="false">IF(参数与输入!D17=0,0,B11/参数与输入!D17)</f>
        <v>0.939130434782609</v>
      </c>
      <c r="D11" s="18" t="str">
        <f aca="false">IF(C11&gt;=参数与输入!$B$5,"达标","关注")</f>
        <v>达标</v>
      </c>
      <c r="E11" s="18" t="n">
        <f aca="false">RANK(C11,$C$4:$C$11)</f>
        <v>2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9" t="s">
        <v>46</v>
      </c>
      <c r="B14" s="16" t="n">
        <f aca="false">SUM(B4:B11)</f>
        <v>231.6</v>
      </c>
    </row>
    <row r="15" customFormat="false" ht="15" hidden="false" customHeight="false" outlineLevel="0" collapsed="false">
      <c r="A15" s="19" t="s">
        <v>47</v>
      </c>
      <c r="B15" s="17" t="n">
        <f aca="false">AVERAGE(C4:C11)</f>
        <v>0.901619295530716</v>
      </c>
    </row>
    <row r="16" customFormat="false" ht="15" hidden="false" customHeight="false" outlineLevel="0" collapsed="false">
      <c r="A16" s="19" t="s">
        <v>48</v>
      </c>
      <c r="B16" s="20" t="n">
        <f aca="false">COUNTIF(D4:D11,"达标")</f>
        <v>8</v>
      </c>
    </row>
    <row r="17" customFormat="false" ht="15" hidden="false" customHeight="false" outlineLevel="0" collapsed="false">
      <c r="A17" s="19" t="s">
        <v>49</v>
      </c>
      <c r="B17" s="17" t="n">
        <f aca="false">MAX(C4:C11)</f>
        <v>0.94390243902439</v>
      </c>
    </row>
    <row r="18" customFormat="false" ht="15" hidden="false" customHeight="false" outlineLevel="0" collapsed="false">
      <c r="A18" s="19" t="s">
        <v>50</v>
      </c>
      <c r="B18" s="17" t="n">
        <f aca="false">MIN(C4:C11)</f>
        <v>0.851428571428571</v>
      </c>
    </row>
    <row r="19" customFormat="false" ht="15" hidden="false" customHeight="false" outlineLevel="0" collapsed="false">
      <c r="A19" s="19" t="s">
        <v>51</v>
      </c>
      <c r="B19" s="21" t="n">
        <f aca="false">B14*参数与输入!$B$7</f>
        <v>2779.2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2" t="s">
        <v>58</v>
      </c>
      <c r="B4" s="18" t="n">
        <f aca="false">COUNTA(参数与输入!A10:A17)</f>
        <v>8</v>
      </c>
      <c r="C4" s="18" t="n">
        <v>8</v>
      </c>
      <c r="D4" s="18" t="str">
        <f aca="false">IF(B4=8,"通过","异常")</f>
        <v>通过</v>
      </c>
    </row>
    <row r="5" customFormat="false" ht="15" hidden="false" customHeight="false" outlineLevel="0" collapsed="false">
      <c r="A5" s="22" t="s">
        <v>59</v>
      </c>
      <c r="B5" s="18" t="n">
        <f aca="false">SUMPRODUCT(--ISNUMBER(参数与输入!C10:E17))</f>
        <v>24</v>
      </c>
      <c r="C5" s="18" t="n">
        <v>24</v>
      </c>
      <c r="D5" s="18" t="str">
        <f aca="false">IF(B5=24,"通过","异常")</f>
        <v>通过</v>
      </c>
    </row>
    <row r="6" customFormat="false" ht="15" hidden="false" customHeight="false" outlineLevel="0" collapsed="false">
      <c r="A6" s="22" t="s">
        <v>60</v>
      </c>
      <c r="B6" s="18" t="n">
        <f aca="false">SUMPRODUCT(--(参数与输入!E10:E17&gt;=参数与输入!D10:D17))</f>
        <v>0</v>
      </c>
      <c r="C6" s="18" t="n">
        <v>0</v>
      </c>
      <c r="D6" s="18" t="str">
        <f aca="false">IF(B6=0,"通过","异常")</f>
        <v>通过</v>
      </c>
    </row>
    <row r="7" customFormat="false" ht="15" hidden="false" customHeight="false" outlineLevel="0" collapsed="false">
      <c r="A7" s="22" t="s">
        <v>61</v>
      </c>
      <c r="B7" s="18" t="n">
        <f aca="false">ROUND(SUM(分析计算!B4:B11)-(SUM(参数与输入!D10:D17)-SUM(参数与输入!E10:E17)),4)</f>
        <v>0</v>
      </c>
      <c r="C7" s="18" t="n">
        <v>0</v>
      </c>
      <c r="D7" s="18" t="str">
        <f aca="false">IF(ABS(B7)&lt;0.001,"通过","异常")</f>
        <v>通过</v>
      </c>
    </row>
    <row r="8" customFormat="false" ht="15" hidden="false" customHeight="false" outlineLevel="0" collapsed="false">
      <c r="A8" s="22" t="s">
        <v>62</v>
      </c>
      <c r="B8" s="18" t="n">
        <f aca="false">SUMPRODUCT(--(分析计算!C4:C11&lt;0))+SUMPRODUCT(--(分析计算!C4:C11&gt;1))</f>
        <v>0</v>
      </c>
      <c r="C8" s="18" t="n">
        <v>0</v>
      </c>
      <c r="D8" s="18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3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2" t="s">
        <v>71</v>
      </c>
      <c r="B32" s="22" t="s">
        <v>72</v>
      </c>
      <c r="C32" s="12" t="n">
        <v>3</v>
      </c>
      <c r="D32" s="12" t="n">
        <v>30</v>
      </c>
    </row>
    <row r="33" customFormat="false" ht="15" hidden="false" customHeight="false" outlineLevel="0" collapsed="false">
      <c r="A33" s="22" t="s">
        <v>73</v>
      </c>
      <c r="B33" s="24" t="s">
        <v>74</v>
      </c>
      <c r="C33" s="12" t="n">
        <v>45</v>
      </c>
      <c r="D33" s="12" t="n">
        <v>95</v>
      </c>
    </row>
    <row r="34" customFormat="false" ht="15" hidden="false" customHeight="false" outlineLevel="0" collapsed="false">
      <c r="A34" s="22" t="s">
        <v>75</v>
      </c>
      <c r="B34" s="22" t="s">
        <v>76</v>
      </c>
      <c r="C34" s="12" t="n">
        <v>18</v>
      </c>
      <c r="D34" s="12" t="n">
        <v>3</v>
      </c>
    </row>
    <row r="35" customFormat="false" ht="15" hidden="false" customHeight="false" outlineLevel="0" collapsed="false">
      <c r="A35" s="22" t="s">
        <v>77</v>
      </c>
      <c r="B35" s="24" t="s">
        <v>74</v>
      </c>
      <c r="C35" s="12" t="n">
        <v>70</v>
      </c>
      <c r="D35" s="12" t="n">
        <v>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2026-08-31T15:01:25Z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