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说明" sheetId="1" state="visible" r:id="rId2"/>
    <sheet name="参数与输入" sheetId="2" state="visible" r:id="rId3"/>
    <sheet name="分析计算" sheetId="3" state="visible" r:id="rId4"/>
    <sheet name="校验" sheetId="4" state="visible" r:id="rId5"/>
    <sheet name="图表" sheetId="5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<sst xmlns="http://schemas.openxmlformats.org/spreadsheetml/2006/main" count="85" uniqueCount="78">
  <si>
    <r>
      <rPr>
        <b val="true"/>
        <sz val="16"/>
        <rFont val="Noto Sans CJK SC"/>
        <family val="2"/>
      </rPr>
      <t xml:space="preserve">法律 </t>
    </r>
    <r>
      <rPr>
        <b val="true"/>
        <sz val="16"/>
        <rFont val="Microsoft YaHei"/>
        <family val="0"/>
        <charset val="1"/>
      </rPr>
      <t xml:space="preserve">/ </t>
    </r>
    <r>
      <rPr>
        <b val="true"/>
        <sz val="16"/>
        <rFont val="Noto Sans CJK SC"/>
        <family val="2"/>
      </rPr>
      <t xml:space="preserve">财税</t>
    </r>
    <r>
      <rPr>
        <b val="true"/>
        <sz val="16"/>
        <rFont val="Microsoft YaHei"/>
        <family val="0"/>
        <charset val="1"/>
      </rPr>
      <t xml:space="preserve">·</t>
    </r>
    <r>
      <rPr>
        <b val="true"/>
        <sz val="16"/>
        <rFont val="Noto Sans CJK SC"/>
        <family val="2"/>
      </rPr>
      <t xml:space="preserve">财报分析 分析工作簿（示例）</t>
    </r>
  </si>
  <si>
    <r>
      <rPr>
        <sz val="10"/>
        <color rgb="FF808080"/>
        <rFont val="Noto Sans CJK SC"/>
        <family val="2"/>
      </rPr>
      <t xml:space="preserve">境核</t>
    </r>
    <r>
      <rPr>
        <sz val="10"/>
        <color rgb="FF808080"/>
        <rFont val="Microsoft YaHei"/>
        <family val="0"/>
        <charset val="1"/>
      </rPr>
      <t xml:space="preserve">AI · </t>
    </r>
    <r>
      <rPr>
        <sz val="10"/>
        <color rgb="FF808080"/>
        <rFont val="Noto Sans CJK SC"/>
        <family val="2"/>
      </rPr>
      <t xml:space="preserve">场景体验库</t>
    </r>
  </si>
  <si>
    <t xml:space="preserve">适用场景</t>
  </si>
  <si>
    <r>
      <rPr>
        <sz val="11"/>
        <color rgb="FF000000"/>
        <rFont val="Noto Sans CJK SC"/>
        <family val="2"/>
      </rPr>
      <t xml:space="preserve">法律 </t>
    </r>
    <r>
      <rPr>
        <sz val="11"/>
        <color rgb="FF000000"/>
        <rFont val="Microsoft YaHei"/>
        <family val="0"/>
        <charset val="1"/>
      </rPr>
      <t xml:space="preserve">/ </t>
    </r>
    <r>
      <rPr>
        <sz val="11"/>
        <color rgb="FF000000"/>
        <rFont val="Noto Sans CJK SC"/>
        <family val="2"/>
      </rPr>
      <t xml:space="preserve">财税行业「财报分析」场景。集团多主体财报分析依赖财务人员手工取数做表，周期长、覆盖浅。本方案自动抽取报表科目数据，完成比率分析、异动识别与同业对标，生成分析报告初稿供财务负责人复核。</t>
    </r>
  </si>
  <si>
    <t xml:space="preserve">使用方法</t>
  </si>
  <si>
    <t xml:space="preserve">① 在「参数与输入」工作表中修改蓝色字体单元格（阈值参数与示例数据）；② 「分析计算」与「校验」工作表将自动重算；③ 「图表」工作表联动刷新，可直接用于汇报。</t>
  </si>
  <si>
    <t xml:space="preserve">配套文件</t>
  </si>
  <si>
    <r>
      <rPr>
        <sz val="11"/>
        <color rgb="FF000000"/>
        <rFont val="Noto Sans CJK SC"/>
        <family val="2"/>
      </rPr>
      <t xml:space="preserve">本模板与同目录《</t>
    </r>
    <r>
      <rPr>
        <sz val="11"/>
        <color rgb="FF000000"/>
        <rFont val="Microsoft YaHei"/>
        <family val="0"/>
        <charset val="1"/>
      </rPr>
      <t xml:space="preserve">051-industry-</t>
    </r>
    <r>
      <rPr>
        <sz val="11"/>
        <color rgb="FF000000"/>
        <rFont val="Noto Sans CJK SC"/>
        <family val="2"/>
      </rPr>
      <t xml:space="preserve">法律</t>
    </r>
    <r>
      <rPr>
        <sz val="11"/>
        <color rgb="FF000000"/>
        <rFont val="Microsoft YaHei"/>
        <family val="0"/>
        <charset val="1"/>
      </rPr>
      <t xml:space="preserve">-</t>
    </r>
    <r>
      <rPr>
        <sz val="11"/>
        <color rgb="FF000000"/>
        <rFont val="Noto Sans CJK SC"/>
        <family val="2"/>
      </rPr>
      <t xml:space="preserve">财税</t>
    </r>
    <r>
      <rPr>
        <sz val="11"/>
        <color rgb="FF000000"/>
        <rFont val="Microsoft YaHei"/>
        <family val="0"/>
        <charset val="1"/>
      </rPr>
      <t xml:space="preserve">-</t>
    </r>
    <r>
      <rPr>
        <sz val="11"/>
        <color rgb="FF000000"/>
        <rFont val="Noto Sans CJK SC"/>
        <family val="2"/>
      </rPr>
      <t xml:space="preserve">财报分析</t>
    </r>
    <r>
      <rPr>
        <sz val="11"/>
        <color rgb="FF000000"/>
        <rFont val="Microsoft YaHei"/>
        <family val="0"/>
        <charset val="1"/>
      </rPr>
      <t xml:space="preserve">-</t>
    </r>
    <r>
      <rPr>
        <sz val="11"/>
        <color rgb="FF000000"/>
        <rFont val="Noto Sans CJK SC"/>
        <family val="2"/>
      </rPr>
      <t xml:space="preserve">配套模板</t>
    </r>
    <r>
      <rPr>
        <sz val="11"/>
        <color rgb="FF000000"/>
        <rFont val="Microsoft YaHei"/>
        <family val="0"/>
        <charset val="1"/>
      </rPr>
      <t xml:space="preserve">.docx</t>
    </r>
    <r>
      <rPr>
        <sz val="11"/>
        <color rgb="FF000000"/>
        <rFont val="Noto Sans CJK SC"/>
        <family val="2"/>
      </rPr>
      <t xml:space="preserve">》配套使用，前者提供方法与流程说明，二者亦可独立使用。</t>
    </r>
  </si>
  <si>
    <t xml:space="preserve">颜色约定</t>
  </si>
  <si>
    <t xml:space="preserve">蓝色字体＝可修改的输入值；黑色字体＝公式计算结果（请勿覆盖）；绿色字体＝跨表引用；黄色底纹＝关键假设。</t>
  </si>
  <si>
    <t xml:space="preserve">数据声明</t>
  </si>
  <si>
    <r>
      <rPr>
        <sz val="11"/>
        <color rgb="FF000000"/>
        <rFont val="Noto Sans CJK SC"/>
        <family val="2"/>
      </rPr>
      <t xml:space="preserve">本文件为「境核</t>
    </r>
    <r>
      <rPr>
        <sz val="11"/>
        <color rgb="FF000000"/>
        <rFont val="Microsoft YaHei"/>
        <family val="0"/>
        <charset val="1"/>
      </rPr>
      <t xml:space="preserve">AI</t>
    </r>
    <r>
      <rPr>
        <sz val="11"/>
        <color rgb="FF000000"/>
        <rFont val="Noto Sans CJK SC"/>
        <family val="2"/>
      </rPr>
      <t xml:space="preserve">」场景体验库示例产物，文中全部数据均为虚构示例数据，仅用于功能演示与模板复用，不代表任何真实客户、真实项目或真实调研结果。</t>
    </r>
  </si>
  <si>
    <t xml:space="preserve">合规提示</t>
  </si>
  <si>
    <r>
      <rPr>
        <sz val="11"/>
        <color rgb="FF000000"/>
        <rFont val="Noto Sans CJK SC"/>
        <family val="2"/>
      </rPr>
      <t xml:space="preserve">遵守执业规范与客户保密义务，法规与税收政策具有时效性，引用前须核对现行有效版本。 </t>
    </r>
    <r>
      <rPr>
        <sz val="11"/>
        <color rgb="FF000000"/>
        <rFont val="Microsoft YaHei"/>
        <family val="0"/>
        <charset val="1"/>
      </rPr>
      <t xml:space="preserve">AI </t>
    </r>
    <r>
      <rPr>
        <sz val="11"/>
        <color rgb="FF000000"/>
        <rFont val="Noto Sans CJK SC"/>
        <family val="2"/>
      </rPr>
      <t xml:space="preserve">分析仅作专业辅助，法律意见与涉税结论须由执业律师</t>
    </r>
    <r>
      <rPr>
        <sz val="11"/>
        <color rgb="FF000000"/>
        <rFont val="Microsoft YaHei"/>
        <family val="0"/>
        <charset val="1"/>
      </rPr>
      <t xml:space="preserve">/</t>
    </r>
    <r>
      <rPr>
        <sz val="11"/>
        <color rgb="FF000000"/>
        <rFont val="Noto Sans CJK SC"/>
        <family val="2"/>
      </rPr>
      <t xml:space="preserve">税务师最终把关。</t>
    </r>
  </si>
  <si>
    <t xml:space="preserve">分析主体财报分析耗时统计（示例数据）</t>
  </si>
  <si>
    <t xml:space="preserve">以下参数与数据均为可编辑输入区（蓝色字体），示例数据仅供演示。</t>
  </si>
  <si>
    <t xml:space="preserve">模型参数</t>
  </si>
  <si>
    <t xml:space="preserve">改善率达标阈值</t>
  </si>
  <si>
    <t xml:space="preserve">达标判定标准：改善率≥该阈值记为“达标”</t>
  </si>
  <si>
    <r>
      <rPr>
        <sz val="11"/>
        <color rgb="FF000000"/>
        <rFont val="Noto Sans CJK SC"/>
        <family val="2"/>
      </rPr>
      <t xml:space="preserve">重点关注名额</t>
    </r>
    <r>
      <rPr>
        <sz val="11"/>
        <color rgb="FF000000"/>
        <rFont val="Microsoft YaHei"/>
        <family val="0"/>
        <charset val="1"/>
      </rPr>
      <t xml:space="preserve">(TOP N)</t>
    </r>
  </si>
  <si>
    <r>
      <rPr>
        <sz val="9"/>
        <color rgb="FF808080"/>
        <rFont val="Noto Sans CJK SC"/>
        <family val="2"/>
      </rPr>
      <t xml:space="preserve">排名前 </t>
    </r>
    <r>
      <rPr>
        <sz val="9"/>
        <color rgb="FF808080"/>
        <rFont val="Microsoft YaHei"/>
        <family val="0"/>
        <charset val="1"/>
      </rPr>
      <t xml:space="preserve">N </t>
    </r>
    <r>
      <rPr>
        <sz val="9"/>
        <color rgb="FF808080"/>
        <rFont val="Noto Sans CJK SC"/>
        <family val="2"/>
      </rPr>
      <t xml:space="preserve">的对象在分析中列为重点推广对象</t>
    </r>
  </si>
  <si>
    <t xml:space="preserve">年化换算期数</t>
  </si>
  <si>
    <t xml:space="preserve">将单期改善量折算为年化口径的期数</t>
  </si>
  <si>
    <t xml:space="preserve">分析主体</t>
  </si>
  <si>
    <t xml:space="preserve">报告期间</t>
  </si>
  <si>
    <t xml:space="preserve">分析科目数</t>
  </si>
  <si>
    <r>
      <rPr>
        <b val="true"/>
        <sz val="11"/>
        <color rgb="FFFFFFFF"/>
        <rFont val="Noto Sans CJK SC"/>
        <family val="2"/>
      </rPr>
      <t xml:space="preserve">人工分析耗时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小时</t>
    </r>
    <r>
      <rPr>
        <b val="true"/>
        <sz val="11"/>
        <color rgb="FFFFFFFF"/>
        <rFont val="Microsoft YaHei"/>
        <family val="0"/>
        <charset val="1"/>
      </rPr>
      <t xml:space="preserve">/</t>
    </r>
    <r>
      <rPr>
        <b val="true"/>
        <sz val="11"/>
        <color rgb="FFFFFFFF"/>
        <rFont val="Noto Sans CJK SC"/>
        <family val="2"/>
      </rPr>
      <t xml:space="preserve">户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</si>
  <si>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r>
      <rPr>
        <b val="true"/>
        <sz val="11"/>
        <color rgb="FFFFFFFF"/>
        <rFont val="Microsoft YaHei"/>
        <family val="0"/>
        <charset val="1"/>
      </rPr>
      <t xml:space="preserve">AI</t>
    </r>
    <r>
      <rPr>
        <b val="true"/>
        <sz val="11"/>
        <color rgb="FFFFFFFF"/>
        <rFont val="Noto Sans CJK SC"/>
        <family val="2"/>
      </rPr>
      <t xml:space="preserve">辅助分析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小时</t>
    </r>
    <r>
      <rPr>
        <b val="true"/>
        <sz val="11"/>
        <color rgb="FFFFFFFF"/>
        <rFont val="Microsoft YaHei"/>
        <family val="0"/>
        <charset val="1"/>
      </rPr>
      <t xml:space="preserve">/</t>
    </r>
    <r>
      <rPr>
        <b val="true"/>
        <sz val="11"/>
        <color rgb="FFFFFFFF"/>
        <rFont val="Noto Sans CJK SC"/>
        <family val="2"/>
      </rPr>
      <t xml:space="preserve">户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</si>
  <si>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t xml:space="preserve">华东制造子公司</t>
  </si>
  <si>
    <t xml:space="preserve">一季度</t>
  </si>
  <si>
    <t xml:space="preserve">华南贸易子公司</t>
  </si>
  <si>
    <t xml:space="preserve">研发中心</t>
  </si>
  <si>
    <t xml:space="preserve">年度</t>
  </si>
  <si>
    <t xml:space="preserve">物流事业部</t>
  </si>
  <si>
    <t xml:space="preserve">零售事业部</t>
  </si>
  <si>
    <t xml:space="preserve">半年度</t>
  </si>
  <si>
    <t xml:space="preserve">海外事业部</t>
  </si>
  <si>
    <t xml:space="preserve">金融租赁子公司</t>
  </si>
  <si>
    <t xml:space="preserve">集团本部</t>
  </si>
  <si>
    <t xml:space="preserve">注：上表为虚构示例数据，复用时请整行替换为本单位真实数据，行数增减需同步调整“分析计算”与“校验”表公式范围。</t>
  </si>
  <si>
    <t xml:space="preserve">财报分析效果测算（公式区，请勿手工覆盖）</t>
  </si>
  <si>
    <r>
      <rPr>
        <b val="true"/>
        <sz val="11"/>
        <color rgb="FFFFFFFF"/>
        <rFont val="Noto Sans CJK SC"/>
        <family val="2"/>
      </rPr>
      <t xml:space="preserve">改善量（人工分析耗时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小时</t>
    </r>
    <r>
      <rPr>
        <b val="true"/>
        <sz val="11"/>
        <color rgb="FFFFFFFF"/>
        <rFont val="Microsoft YaHei"/>
        <family val="0"/>
        <charset val="1"/>
      </rPr>
      <t xml:space="preserve">/</t>
    </r>
    <r>
      <rPr>
        <b val="true"/>
        <sz val="11"/>
        <color rgb="FFFFFFFF"/>
        <rFont val="Noto Sans CJK SC"/>
        <family val="2"/>
      </rPr>
      <t xml:space="preserve">户</t>
    </r>
    <r>
      <rPr>
        <b val="true"/>
        <sz val="11"/>
        <color rgb="FFFFFFFF"/>
        <rFont val="Microsoft YaHei"/>
        <family val="0"/>
        <charset val="1"/>
      </rPr>
      <t xml:space="preserve">)−AI</t>
    </r>
    <r>
      <rPr>
        <b val="true"/>
        <sz val="11"/>
        <color rgb="FFFFFFFF"/>
        <rFont val="Noto Sans CJK SC"/>
        <family val="2"/>
      </rPr>
      <t xml:space="preserve">辅助分析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小时</t>
    </r>
    <r>
      <rPr>
        <b val="true"/>
        <sz val="11"/>
        <color rgb="FFFFFFFF"/>
        <rFont val="Microsoft YaHei"/>
        <family val="0"/>
        <charset val="1"/>
      </rPr>
      <t xml:space="preserve">/</t>
    </r>
    <r>
      <rPr>
        <b val="true"/>
        <sz val="11"/>
        <color rgb="FFFFFFFF"/>
        <rFont val="Noto Sans CJK SC"/>
        <family val="2"/>
      </rPr>
      <t xml:space="preserve">户</t>
    </r>
    <r>
      <rPr>
        <b val="true"/>
        <sz val="11"/>
        <color rgb="FFFFFFFF"/>
        <rFont val="Microsoft YaHei"/>
        <family val="0"/>
        <charset val="1"/>
      </rPr>
      <t xml:space="preserve">)</t>
    </r>
    <r>
      <rPr>
        <b val="true"/>
        <sz val="11"/>
        <color rgb="FFFFFFFF"/>
        <rFont val="Noto Sans CJK SC"/>
        <family val="2"/>
      </rPr>
      <t xml:space="preserve">）</t>
    </r>
  </si>
  <si>
    <t xml:space="preserve">分析效率提升率</t>
  </si>
  <si>
    <t xml:space="preserve">达标判定</t>
  </si>
  <si>
    <t xml:space="preserve">改善幅度排名</t>
  </si>
  <si>
    <t xml:space="preserve">汇总指标</t>
  </si>
  <si>
    <t xml:space="preserve">改善量合计</t>
  </si>
  <si>
    <t xml:space="preserve">平均改善率</t>
  </si>
  <si>
    <t xml:space="preserve">达标对象数</t>
  </si>
  <si>
    <t xml:space="preserve">最高改善率</t>
  </si>
  <si>
    <t xml:space="preserve">最低改善率</t>
  </si>
  <si>
    <r>
      <rPr>
        <sz val="11"/>
        <color rgb="FF000000"/>
        <rFont val="Noto Sans CJK SC"/>
        <family val="2"/>
      </rPr>
      <t xml:space="preserve">年化改善量（合计</t>
    </r>
    <r>
      <rPr>
        <sz val="11"/>
        <color rgb="FF000000"/>
        <rFont val="Microsoft YaHei"/>
        <family val="0"/>
        <charset val="1"/>
      </rPr>
      <t xml:space="preserve">×</t>
    </r>
    <r>
      <rPr>
        <sz val="11"/>
        <color rgb="FF000000"/>
        <rFont val="Noto Sans CJK SC"/>
        <family val="2"/>
      </rPr>
      <t xml:space="preserve">期数）</t>
    </r>
  </si>
  <si>
    <r>
      <rPr>
        <sz val="9"/>
        <color rgb="FF808080"/>
        <rFont val="Noto Sans CJK SC"/>
        <family val="2"/>
      </rPr>
      <t xml:space="preserve">说明：年化改善量为“单期改善量合计 </t>
    </r>
    <r>
      <rPr>
        <sz val="9"/>
        <color rgb="FF808080"/>
        <rFont val="Microsoft YaHei"/>
        <family val="0"/>
        <charset val="1"/>
      </rPr>
      <t xml:space="preserve">× </t>
    </r>
    <r>
      <rPr>
        <sz val="9"/>
        <color rgb="FF808080"/>
        <rFont val="Noto Sans CJK SC"/>
        <family val="2"/>
      </rPr>
      <t xml:space="preserve">年化期数”的粗略折算，实际推广收益请按业务口径复核。</t>
    </r>
  </si>
  <si>
    <t xml:space="preserve">数据质量与勾稽校验（自动重算）</t>
  </si>
  <si>
    <t xml:space="preserve">校验项</t>
  </si>
  <si>
    <t xml:space="preserve">校验公式结果</t>
  </si>
  <si>
    <t xml:space="preserve">期望</t>
  </si>
  <si>
    <t xml:space="preserve">状态</t>
  </si>
  <si>
    <t xml:space="preserve">数据记录条数</t>
  </si>
  <si>
    <r>
      <rPr>
        <sz val="11"/>
        <color rgb="FF000000"/>
        <rFont val="Noto Sans CJK SC"/>
        <family val="2"/>
      </rPr>
      <t xml:space="preserve">数值列完整性（</t>
    </r>
    <r>
      <rPr>
        <sz val="11"/>
        <color rgb="FF000000"/>
        <rFont val="Microsoft YaHei"/>
        <family val="0"/>
        <charset val="1"/>
      </rPr>
      <t xml:space="preserve">3</t>
    </r>
    <r>
      <rPr>
        <sz val="11"/>
        <color rgb="FF000000"/>
        <rFont val="Noto Sans CJK SC"/>
        <family val="2"/>
      </rPr>
      <t xml:space="preserve">列</t>
    </r>
    <r>
      <rPr>
        <sz val="11"/>
        <color rgb="FF000000"/>
        <rFont val="Microsoft YaHei"/>
        <family val="0"/>
        <charset val="1"/>
      </rPr>
      <t xml:space="preserve">×8</t>
    </r>
    <r>
      <rPr>
        <sz val="11"/>
        <color rgb="FF000000"/>
        <rFont val="Noto Sans CJK SC"/>
        <family val="2"/>
      </rPr>
      <t xml:space="preserve">行）</t>
    </r>
  </si>
  <si>
    <t xml:space="preserve">优化方向校验（优化值≥基准值的行数）</t>
  </si>
  <si>
    <t xml:space="preserve">勾稽差异（明细改善量−汇总差值）</t>
  </si>
  <si>
    <t xml:space="preserve">改善率取值范围（越界行数）</t>
  </si>
  <si>
    <t xml:space="preserve">总体校验状态</t>
  </si>
  <si>
    <t xml:space="preserve">使用提示：替换示例数据后请先查看本表，全部通过后方可引用“分析计算”结果。</t>
  </si>
  <si>
    <r>
      <rPr>
        <b val="true"/>
        <sz val="14"/>
        <rFont val="Noto Sans CJK SC"/>
        <family val="2"/>
      </rPr>
      <t xml:space="preserve">分析主体财报分析耗时统计（示例数据）——基准 </t>
    </r>
    <r>
      <rPr>
        <b val="true"/>
        <sz val="14"/>
        <rFont val="Microsoft YaHei"/>
        <family val="0"/>
        <charset val="1"/>
      </rPr>
      <t xml:space="preserve">vs </t>
    </r>
    <r>
      <rPr>
        <b val="true"/>
        <sz val="14"/>
        <rFont val="Noto Sans CJK SC"/>
        <family val="2"/>
      </rPr>
      <t xml:space="preserve">优化对比</t>
    </r>
  </si>
  <si>
    <t xml:space="preserve">关键指标现状与目标（示例）</t>
  </si>
  <si>
    <t xml:space="preserve">指标</t>
  </si>
  <si>
    <t xml:space="preserve">单位</t>
  </si>
  <si>
    <r>
      <rPr>
        <b val="true"/>
        <sz val="11"/>
        <color rgb="FFFFFFFF"/>
        <rFont val="Noto Sans CJK SC"/>
        <family val="2"/>
      </rPr>
      <t xml:space="preserve">现状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示例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</si>
  <si>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r>
      <rPr>
        <b val="true"/>
        <sz val="11"/>
        <color rgb="FFFFFFFF"/>
        <rFont val="Noto Sans CJK SC"/>
        <family val="2"/>
      </rPr>
      <t xml:space="preserve">目标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示例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</si>
  <si>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t xml:space="preserve">财报分析周期</t>
  </si>
  <si>
    <t xml:space="preserve">天</t>
  </si>
  <si>
    <t xml:space="preserve">异动科目识别率</t>
  </si>
  <si>
    <t xml:space="preserve">%</t>
  </si>
  <si>
    <t xml:space="preserve">期均分析覆盖主体</t>
  </si>
  <si>
    <t xml:space="preserve">家</t>
  </si>
  <si>
    <t xml:space="preserve">报告返工率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</si>
</sst>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%"/>
    <numFmt numFmtId="166" formatCode="0"/>
    <numFmt numFmtId="167" formatCode="#,##0"/>
    <numFmt numFmtId="168" formatCode="#,##0.00"/>
    <numFmt numFmtId="169" formatCode="#,##0.0"/>
  </numFmts>
  <fonts count="2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Noto Sans CJK SC"/>
      <family val="2"/>
    </font>
    <font>
      <b val="true"/>
      <sz val="16"/>
      <name val="Microsoft YaHei"/>
      <family val="0"/>
      <charset val="1"/>
    </font>
    <font>
      <sz val="10"/>
      <color rgb="FF808080"/>
      <name val="Noto Sans CJK SC"/>
      <family val="2"/>
    </font>
    <font>
      <sz val="10"/>
      <color rgb="FF808080"/>
      <name val="Microsoft YaHei"/>
      <family val="0"/>
      <charset val="1"/>
    </font>
    <font>
      <b val="true"/>
      <sz val="12"/>
      <name val="Noto Sans CJK SC"/>
      <family val="2"/>
    </font>
    <font>
      <sz val="11"/>
      <color rgb="FF000000"/>
      <name val="Noto Sans CJK SC"/>
      <family val="2"/>
    </font>
    <font>
      <sz val="11"/>
      <color rgb="FF000000"/>
      <name val="Microsoft YaHei"/>
      <family val="0"/>
      <charset val="1"/>
    </font>
    <font>
      <b val="true"/>
      <sz val="14"/>
      <name val="Noto Sans CJK SC"/>
      <family val="2"/>
    </font>
    <font>
      <sz val="11"/>
      <color rgb="FF0000FF"/>
      <name val="Microsoft YaHei"/>
      <family val="0"/>
      <charset val="1"/>
    </font>
    <font>
      <sz val="9"/>
      <color rgb="FF808080"/>
      <name val="Noto Sans CJK SC"/>
      <family val="2"/>
    </font>
    <font>
      <sz val="9"/>
      <color rgb="FF808080"/>
      <name val="Microsoft YaHei"/>
      <family val="0"/>
      <charset val="1"/>
    </font>
    <font>
      <b val="true"/>
      <sz val="11"/>
      <color rgb="FFFFFFFF"/>
      <name val="Noto Sans CJK SC"/>
      <family val="2"/>
    </font>
    <font>
      <b val="true"/>
      <sz val="11"/>
      <color rgb="FFFFFFFF"/>
      <name val="Microsoft YaHei"/>
      <family val="0"/>
      <charset val="1"/>
    </font>
    <font>
      <sz val="11"/>
      <color rgb="FF0000FF"/>
      <name val="Noto Sans CJK SC"/>
      <family val="2"/>
    </font>
    <font>
      <sz val="11"/>
      <color rgb="FF008000"/>
      <name val="Noto Sans CJK SC"/>
      <family val="2"/>
    </font>
    <font>
      <b val="true"/>
      <sz val="14"/>
      <name val="Microsoft YaHei"/>
      <family val="0"/>
      <charset val="1"/>
    </font>
    <font>
      <b val="true"/>
      <sz val="18"/>
      <color rgb="FF000000"/>
      <name val="Noto Sans CJK SC"/>
      <family val="2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Noto Sans CJK SC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2F5B8F"/>
        <bgColor rgb="FF0066CC"/>
      </patternFill>
    </fill>
    <fill>
      <patternFill patternType="solid">
        <fgColor rgb="FFF2F2F2"/>
        <bgColor rgb="FFF9F9F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AB4744"/>
      <rgbColor rgb="FFF9F9F9"/>
      <rgbColor rgb="FFF2F2F2"/>
      <rgbColor rgb="FF660066"/>
      <rgbColor rgb="FFD09493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F81BD"/>
      <rgbColor rgb="FF878787"/>
      <rgbColor rgb="FF003366"/>
      <rgbColor rgb="FF339966"/>
      <rgbColor rgb="FF003300"/>
      <rgbColor rgb="FF333300"/>
      <rgbColor rgb="FF993300"/>
      <rgbColor rgb="FFC0504D"/>
      <rgbColor rgb="FF2F5B8F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人工分析耗时(小时/户) 与 AI辅助分析(小时/户) 对比（示例数据）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参数与输入!D9</c:f>
              <c:strCache>
                <c:ptCount val="1"/>
                <c:pt idx="0">
                  <c:v>人工分析耗时(小时/户)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参数与输入!$A$10:$A$17</c:f>
              <c:strCache>
                <c:ptCount val="8"/>
                <c:pt idx="0">
                  <c:v>华东制造子公司</c:v>
                </c:pt>
                <c:pt idx="1">
                  <c:v>华南贸易子公司</c:v>
                </c:pt>
                <c:pt idx="2">
                  <c:v>研发中心</c:v>
                </c:pt>
                <c:pt idx="3">
                  <c:v>物流事业部</c:v>
                </c:pt>
                <c:pt idx="4">
                  <c:v>零售事业部</c:v>
                </c:pt>
                <c:pt idx="5">
                  <c:v>海外事业部</c:v>
                </c:pt>
                <c:pt idx="6">
                  <c:v>金融租赁子公司</c:v>
                </c:pt>
                <c:pt idx="7">
                  <c:v>集团本部</c:v>
                </c:pt>
              </c:strCache>
            </c:strRef>
          </c:cat>
          <c:val>
            <c:numRef>
              <c:f>参数与输入!$D$10:$D$17</c:f>
              <c:numCache>
                <c:formatCode>General</c:formatCode>
                <c:ptCount val="8"/>
                <c:pt idx="0">
                  <c:v>11.5</c:v>
                </c:pt>
                <c:pt idx="1">
                  <c:v>8.6</c:v>
                </c:pt>
                <c:pt idx="2">
                  <c:v>13.3</c:v>
                </c:pt>
                <c:pt idx="3">
                  <c:v>11.9</c:v>
                </c:pt>
                <c:pt idx="4">
                  <c:v>13</c:v>
                </c:pt>
                <c:pt idx="5">
                  <c:v>11.4</c:v>
                </c:pt>
                <c:pt idx="6">
                  <c:v>9.5</c:v>
                </c:pt>
                <c:pt idx="7">
                  <c:v>13.6</c:v>
                </c:pt>
              </c:numCache>
            </c:numRef>
          </c:val>
        </c:ser>
        <c:ser>
          <c:idx val="1"/>
          <c:order val="1"/>
          <c:tx>
            <c:strRef>
              <c:f>参数与输入!E9</c:f>
              <c:strCache>
                <c:ptCount val="1"/>
                <c:pt idx="0">
                  <c:v>AI辅助分析(小时/户)</c:v>
                </c:pt>
              </c:strCache>
            </c:strRef>
          </c:tx>
          <c:spPr>
            <a:solidFill>
              <a:srgbClr val="c0504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参数与输入!$A$10:$A$17</c:f>
              <c:strCache>
                <c:ptCount val="8"/>
                <c:pt idx="0">
                  <c:v>华东制造子公司</c:v>
                </c:pt>
                <c:pt idx="1">
                  <c:v>华南贸易子公司</c:v>
                </c:pt>
                <c:pt idx="2">
                  <c:v>研发中心</c:v>
                </c:pt>
                <c:pt idx="3">
                  <c:v>物流事业部</c:v>
                </c:pt>
                <c:pt idx="4">
                  <c:v>零售事业部</c:v>
                </c:pt>
                <c:pt idx="5">
                  <c:v>海外事业部</c:v>
                </c:pt>
                <c:pt idx="6">
                  <c:v>金融租赁子公司</c:v>
                </c:pt>
                <c:pt idx="7">
                  <c:v>集团本部</c:v>
                </c:pt>
              </c:strCache>
            </c:strRef>
          </c:cat>
          <c:val>
            <c:numRef>
              <c:f>参数与输入!$E$10:$E$17</c:f>
              <c:numCache>
                <c:formatCode>General</c:formatCode>
                <c:ptCount val="8"/>
                <c:pt idx="0">
                  <c:v>2.9</c:v>
                </c:pt>
                <c:pt idx="1">
                  <c:v>3.2</c:v>
                </c:pt>
                <c:pt idx="2">
                  <c:v>4.1</c:v>
                </c:pt>
                <c:pt idx="3">
                  <c:v>3.2</c:v>
                </c:pt>
                <c:pt idx="4">
                  <c:v>2.6</c:v>
                </c:pt>
                <c:pt idx="5">
                  <c:v>2.4</c:v>
                </c:pt>
                <c:pt idx="6">
                  <c:v>2.5</c:v>
                </c:pt>
                <c:pt idx="7">
                  <c:v>2.8</c:v>
                </c:pt>
              </c:numCache>
            </c:numRef>
          </c:val>
        </c:ser>
        <c:gapWidth val="150"/>
        <c:overlap val="0"/>
        <c:axId val="77660608"/>
        <c:axId val="96161538"/>
      </c:barChart>
      <c:catAx>
        <c:axId val="77660608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分析主体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6161538"/>
        <c:crosses val="autoZero"/>
        <c:auto val="1"/>
        <c:lblAlgn val="ctr"/>
        <c:lblOffset val="100"/>
        <c:noMultiLvlLbl val="0"/>
      </c:catAx>
      <c:valAx>
        <c:axId val="96161538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数值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7660608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关键指标：现状 vs 目标（示例数据）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图表!C31</c:f>
              <c:strCache>
                <c:ptCount val="1"/>
                <c:pt idx="0">
                  <c:v>现状(示例)</c:v>
                </c:pt>
              </c:strCache>
            </c:strRef>
          </c:tx>
          <c:spPr>
            <a:solidFill>
              <a:srgbClr val="ab4744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图表!$A$32:$A$35</c:f>
              <c:strCache>
                <c:ptCount val="4"/>
                <c:pt idx="0">
                  <c:v>财报分析周期</c:v>
                </c:pt>
                <c:pt idx="1">
                  <c:v>异动科目识别率</c:v>
                </c:pt>
                <c:pt idx="2">
                  <c:v>期均分析覆盖主体</c:v>
                </c:pt>
                <c:pt idx="3">
                  <c:v>报告返工率</c:v>
                </c:pt>
              </c:strCache>
            </c:strRef>
          </c:cat>
          <c:val>
            <c:numRef>
              <c:f>图表!$C$32:$C$35</c:f>
              <c:numCache>
                <c:formatCode>General</c:formatCode>
                <c:ptCount val="4"/>
                <c:pt idx="0">
                  <c:v>10</c:v>
                </c:pt>
                <c:pt idx="1">
                  <c:v>65</c:v>
                </c:pt>
                <c:pt idx="2">
                  <c:v>5</c:v>
                </c:pt>
                <c:pt idx="3">
                  <c:v>25</c:v>
                </c:pt>
              </c:numCache>
            </c:numRef>
          </c:val>
        </c:ser>
        <c:ser>
          <c:idx val="1"/>
          <c:order val="1"/>
          <c:tx>
            <c:strRef>
              <c:f>图表!D31</c:f>
              <c:strCache>
                <c:ptCount val="1"/>
                <c:pt idx="0">
                  <c:v>目标(示例)</c:v>
                </c:pt>
              </c:strCache>
            </c:strRef>
          </c:tx>
          <c:spPr>
            <a:solidFill>
              <a:srgbClr val="d09493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图表!$A$32:$A$35</c:f>
              <c:strCache>
                <c:ptCount val="4"/>
                <c:pt idx="0">
                  <c:v>财报分析周期</c:v>
                </c:pt>
                <c:pt idx="1">
                  <c:v>异动科目识别率</c:v>
                </c:pt>
                <c:pt idx="2">
                  <c:v>期均分析覆盖主体</c:v>
                </c:pt>
                <c:pt idx="3">
                  <c:v>报告返工率</c:v>
                </c:pt>
              </c:strCache>
            </c:strRef>
          </c:cat>
          <c:val>
            <c:numRef>
              <c:f>图表!$D$32:$D$35</c:f>
              <c:numCache>
                <c:formatCode>General</c:formatCode>
                <c:ptCount val="4"/>
                <c:pt idx="0">
                  <c:v>2</c:v>
                </c:pt>
                <c:pt idx="1">
                  <c:v>95</c:v>
                </c:pt>
                <c:pt idx="2">
                  <c:v>20</c:v>
                </c:pt>
                <c:pt idx="3">
                  <c:v>8</c:v>
                </c:pt>
              </c:numCache>
            </c:numRef>
          </c:val>
        </c:ser>
        <c:gapWidth val="150"/>
        <c:overlap val="0"/>
        <c:axId val="12996168"/>
        <c:axId val="78588514"/>
      </c:barChart>
      <c:catAx>
        <c:axId val="12996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8588514"/>
        <c:crosses val="autoZero"/>
        <c:auto val="1"/>
        <c:lblAlgn val="ctr"/>
        <c:lblOffset val="100"/>
        <c:noMultiLvlLbl val="0"/>
      </c:catAx>
      <c:valAx>
        <c:axId val="78588514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2996168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</xdr:row>
      <xdr:rowOff>0</xdr:rowOff>
    </xdr:from>
    <xdr:to>
      <xdr:col>8</xdr:col>
      <xdr:colOff>634680</xdr:colOff>
      <xdr:row>24</xdr:row>
      <xdr:rowOff>128520</xdr:rowOff>
    </xdr:to>
    <xdr:graphicFrame>
      <xdr:nvGraphicFramePr>
        <xdr:cNvPr id="0" name="Chart 1"/>
        <xdr:cNvGraphicFramePr/>
      </xdr:nvGraphicFramePr>
      <xdr:xfrm>
        <a:off x="0" y="380880"/>
        <a:ext cx="9359640" cy="43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0</xdr:colOff>
      <xdr:row>29</xdr:row>
      <xdr:rowOff>0</xdr:rowOff>
    </xdr:from>
    <xdr:to>
      <xdr:col>13</xdr:col>
      <xdr:colOff>408960</xdr:colOff>
      <xdr:row>47</xdr:row>
      <xdr:rowOff>170640</xdr:rowOff>
    </xdr:to>
    <xdr:graphicFrame>
      <xdr:nvGraphicFramePr>
        <xdr:cNvPr id="1" name="Chart 2"/>
        <xdr:cNvGraphicFramePr/>
      </xdr:nvGraphicFramePr>
      <xdr:xfrm>
        <a:off x="6448320" y="5524560"/>
        <a:ext cx="6479640" cy="35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1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2"/>
    <col collapsed="false" customWidth="true" hidden="false" outlineLevel="0" max="3" min="3" style="0" width="90"/>
  </cols>
  <sheetData>
    <row r="2" customFormat="false" ht="1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42" hidden="false" customHeight="true" outlineLevel="0" collapsed="false">
      <c r="B5" s="3" t="s">
        <v>2</v>
      </c>
      <c r="C5" s="4" t="s">
        <v>3</v>
      </c>
    </row>
    <row r="7" customFormat="false" ht="42" hidden="false" customHeight="true" outlineLevel="0" collapsed="false">
      <c r="B7" s="3" t="s">
        <v>4</v>
      </c>
      <c r="C7" s="4" t="s">
        <v>5</v>
      </c>
    </row>
    <row r="9" customFormat="false" ht="42" hidden="false" customHeight="true" outlineLevel="0" collapsed="false">
      <c r="B9" s="3" t="s">
        <v>6</v>
      </c>
      <c r="C9" s="4" t="s">
        <v>7</v>
      </c>
    </row>
    <row r="11" customFormat="false" ht="42" hidden="false" customHeight="true" outlineLevel="0" collapsed="false">
      <c r="B11" s="3" t="s">
        <v>8</v>
      </c>
      <c r="C11" s="4" t="s">
        <v>9</v>
      </c>
    </row>
    <row r="13" customFormat="false" ht="42" hidden="false" customHeight="true" outlineLevel="0" collapsed="false">
      <c r="B13" s="3" t="s">
        <v>10</v>
      </c>
      <c r="C13" s="4" t="s">
        <v>11</v>
      </c>
    </row>
    <row r="15" customFormat="false" ht="42" hidden="false" customHeight="true" outlineLevel="0" collapsed="false">
      <c r="B15" s="3" t="s">
        <v>12</v>
      </c>
      <c r="C15" s="4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9" topLeftCell="A10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4"/>
    <col collapsed="false" customWidth="true" hidden="false" outlineLevel="0" max="3" min="3" style="0" width="16"/>
    <col collapsed="false" customWidth="true" hidden="false" outlineLevel="0" max="5" min="4" style="0" width="22"/>
  </cols>
  <sheetData>
    <row r="1" customFormat="false" ht="15" hidden="false" customHeight="false" outlineLevel="0" collapsed="false">
      <c r="A1" s="5" t="s">
        <v>14</v>
      </c>
    </row>
    <row r="2" customFormat="false" ht="15" hidden="false" customHeight="false" outlineLevel="0" collapsed="false">
      <c r="A2" s="2" t="s">
        <v>15</v>
      </c>
    </row>
    <row r="4" customFormat="false" ht="15" hidden="false" customHeight="false" outlineLevel="0" collapsed="false">
      <c r="A4" s="3" t="s">
        <v>16</v>
      </c>
    </row>
    <row r="5" customFormat="false" ht="15" hidden="false" customHeight="false" outlineLevel="0" collapsed="false">
      <c r="A5" s="6" t="s">
        <v>17</v>
      </c>
      <c r="B5" s="7" t="n">
        <v>0.3</v>
      </c>
      <c r="C5" s="8" t="s">
        <v>18</v>
      </c>
    </row>
    <row r="6" customFormat="false" ht="15" hidden="false" customHeight="false" outlineLevel="0" collapsed="false">
      <c r="A6" s="6" t="s">
        <v>19</v>
      </c>
      <c r="B6" s="9" t="n">
        <v>3</v>
      </c>
      <c r="C6" s="8" t="s">
        <v>20</v>
      </c>
    </row>
    <row r="7" customFormat="false" ht="15" hidden="false" customHeight="false" outlineLevel="0" collapsed="false">
      <c r="A7" s="6" t="s">
        <v>21</v>
      </c>
      <c r="B7" s="9" t="n">
        <v>12</v>
      </c>
      <c r="C7" s="8" t="s">
        <v>22</v>
      </c>
    </row>
    <row r="9" customFormat="false" ht="15" hidden="false" customHeight="false" outlineLevel="0" collapsed="false">
      <c r="A9" s="10" t="s">
        <v>23</v>
      </c>
      <c r="B9" s="10" t="s">
        <v>24</v>
      </c>
      <c r="C9" s="10" t="s">
        <v>25</v>
      </c>
      <c r="D9" s="10" t="s">
        <v>26</v>
      </c>
      <c r="E9" s="11" t="s">
        <v>27</v>
      </c>
    </row>
    <row r="10" customFormat="false" ht="15" hidden="false" customHeight="false" outlineLevel="0" collapsed="false">
      <c r="A10" s="12" t="s">
        <v>28</v>
      </c>
      <c r="B10" s="12" t="s">
        <v>29</v>
      </c>
      <c r="C10" s="13" t="n">
        <v>104</v>
      </c>
      <c r="D10" s="14" t="n">
        <v>11.5</v>
      </c>
      <c r="E10" s="14" t="n">
        <v>2.9</v>
      </c>
    </row>
    <row r="11" customFormat="false" ht="15" hidden="false" customHeight="false" outlineLevel="0" collapsed="false">
      <c r="A11" s="12" t="s">
        <v>30</v>
      </c>
      <c r="B11" s="12" t="s">
        <v>29</v>
      </c>
      <c r="C11" s="13" t="n">
        <v>110</v>
      </c>
      <c r="D11" s="14" t="n">
        <v>8.6</v>
      </c>
      <c r="E11" s="14" t="n">
        <v>3.2</v>
      </c>
    </row>
    <row r="12" customFormat="false" ht="15" hidden="false" customHeight="false" outlineLevel="0" collapsed="false">
      <c r="A12" s="12" t="s">
        <v>31</v>
      </c>
      <c r="B12" s="12" t="s">
        <v>32</v>
      </c>
      <c r="C12" s="13" t="n">
        <v>99</v>
      </c>
      <c r="D12" s="14" t="n">
        <v>13.3</v>
      </c>
      <c r="E12" s="14" t="n">
        <v>4.1</v>
      </c>
    </row>
    <row r="13" customFormat="false" ht="15" hidden="false" customHeight="false" outlineLevel="0" collapsed="false">
      <c r="A13" s="12" t="s">
        <v>33</v>
      </c>
      <c r="B13" s="12" t="s">
        <v>32</v>
      </c>
      <c r="C13" s="13" t="n">
        <v>83</v>
      </c>
      <c r="D13" s="14" t="n">
        <v>11.9</v>
      </c>
      <c r="E13" s="14" t="n">
        <v>3.2</v>
      </c>
    </row>
    <row r="14" customFormat="false" ht="15" hidden="false" customHeight="false" outlineLevel="0" collapsed="false">
      <c r="A14" s="12" t="s">
        <v>34</v>
      </c>
      <c r="B14" s="12" t="s">
        <v>35</v>
      </c>
      <c r="C14" s="13" t="n">
        <v>91</v>
      </c>
      <c r="D14" s="14" t="n">
        <v>13</v>
      </c>
      <c r="E14" s="14" t="n">
        <v>2.6</v>
      </c>
    </row>
    <row r="15" customFormat="false" ht="15" hidden="false" customHeight="false" outlineLevel="0" collapsed="false">
      <c r="A15" s="12" t="s">
        <v>36</v>
      </c>
      <c r="B15" s="12" t="s">
        <v>29</v>
      </c>
      <c r="C15" s="13" t="n">
        <v>43</v>
      </c>
      <c r="D15" s="14" t="n">
        <v>11.4</v>
      </c>
      <c r="E15" s="14" t="n">
        <v>2.4</v>
      </c>
    </row>
    <row r="16" customFormat="false" ht="15" hidden="false" customHeight="false" outlineLevel="0" collapsed="false">
      <c r="A16" s="12" t="s">
        <v>37</v>
      </c>
      <c r="B16" s="12" t="s">
        <v>32</v>
      </c>
      <c r="C16" s="13" t="n">
        <v>62</v>
      </c>
      <c r="D16" s="14" t="n">
        <v>9.5</v>
      </c>
      <c r="E16" s="14" t="n">
        <v>2.5</v>
      </c>
    </row>
    <row r="17" customFormat="false" ht="15" hidden="false" customHeight="false" outlineLevel="0" collapsed="false">
      <c r="A17" s="12" t="s">
        <v>38</v>
      </c>
      <c r="B17" s="12" t="s">
        <v>35</v>
      </c>
      <c r="C17" s="13" t="n">
        <v>64</v>
      </c>
      <c r="D17" s="14" t="n">
        <v>13.6</v>
      </c>
      <c r="E17" s="14" t="n">
        <v>2.8</v>
      </c>
    </row>
    <row r="19" customFormat="false" ht="15" hidden="false" customHeight="false" outlineLevel="0" collapsed="false">
      <c r="A19" s="8" t="s">
        <v>39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26"/>
    <col collapsed="false" customWidth="true" hidden="false" outlineLevel="0" max="3" min="3" style="0" width="18"/>
    <col collapsed="false" customWidth="true" hidden="false" outlineLevel="0" max="4" min="4" style="0" width="12"/>
    <col collapsed="false" customWidth="true" hidden="false" outlineLevel="0" max="5" min="5" style="0" width="14"/>
  </cols>
  <sheetData>
    <row r="1" customFormat="false" ht="15" hidden="false" customHeight="false" outlineLevel="0" collapsed="false">
      <c r="A1" s="5" t="s">
        <v>40</v>
      </c>
    </row>
    <row r="3" customFormat="false" ht="15" hidden="false" customHeight="false" outlineLevel="0" collapsed="false">
      <c r="A3" s="10" t="s">
        <v>23</v>
      </c>
      <c r="B3" s="10" t="s">
        <v>41</v>
      </c>
      <c r="C3" s="10" t="s">
        <v>42</v>
      </c>
      <c r="D3" s="10" t="s">
        <v>43</v>
      </c>
      <c r="E3" s="10" t="s">
        <v>44</v>
      </c>
    </row>
    <row r="4" customFormat="false" ht="15" hidden="false" customHeight="false" outlineLevel="0" collapsed="false">
      <c r="A4" s="15" t="str">
        <f aca="false">参数与输入!A10</f>
        <v>华东制造子公司</v>
      </c>
      <c r="B4" s="16" t="n">
        <f aca="false">参数与输入!D10-参数与输入!E10</f>
        <v>8.6</v>
      </c>
      <c r="C4" s="17" t="n">
        <f aca="false">IF(参数与输入!D10=0,0,B4/参数与输入!D10)</f>
        <v>0.747826086956522</v>
      </c>
      <c r="D4" s="18" t="str">
        <f aca="false">IF(C4&gt;=参数与输入!$B$5,"达标","关注")</f>
        <v>达标</v>
      </c>
      <c r="E4" s="18" t="n">
        <f aca="false">RANK(C4,$C$4:$C$11)</f>
        <v>4</v>
      </c>
    </row>
    <row r="5" customFormat="false" ht="15" hidden="false" customHeight="false" outlineLevel="0" collapsed="false">
      <c r="A5" s="15" t="str">
        <f aca="false">参数与输入!A11</f>
        <v>华南贸易子公司</v>
      </c>
      <c r="B5" s="16" t="n">
        <f aca="false">参数与输入!D11-参数与输入!E11</f>
        <v>5.4</v>
      </c>
      <c r="C5" s="17" t="n">
        <f aca="false">IF(参数与输入!D11=0,0,B5/参数与输入!D11)</f>
        <v>0.627906976744186</v>
      </c>
      <c r="D5" s="18" t="str">
        <f aca="false">IF(C5&gt;=参数与输入!$B$5,"达标","关注")</f>
        <v>达标</v>
      </c>
      <c r="E5" s="18" t="n">
        <f aca="false">RANK(C5,$C$4:$C$11)</f>
        <v>8</v>
      </c>
    </row>
    <row r="6" customFormat="false" ht="15" hidden="false" customHeight="false" outlineLevel="0" collapsed="false">
      <c r="A6" s="15" t="str">
        <f aca="false">参数与输入!A12</f>
        <v>研发中心</v>
      </c>
      <c r="B6" s="16" t="n">
        <f aca="false">参数与输入!D12-参数与输入!E12</f>
        <v>9.2</v>
      </c>
      <c r="C6" s="17" t="n">
        <f aca="false">IF(参数与输入!D12=0,0,B6/参数与输入!D12)</f>
        <v>0.691729323308271</v>
      </c>
      <c r="D6" s="18" t="str">
        <f aca="false">IF(C6&gt;=参数与输入!$B$5,"达标","关注")</f>
        <v>达标</v>
      </c>
      <c r="E6" s="18" t="n">
        <f aca="false">RANK(C6,$C$4:$C$11)</f>
        <v>7</v>
      </c>
    </row>
    <row r="7" customFormat="false" ht="15" hidden="false" customHeight="false" outlineLevel="0" collapsed="false">
      <c r="A7" s="15" t="str">
        <f aca="false">参数与输入!A13</f>
        <v>物流事业部</v>
      </c>
      <c r="B7" s="16" t="n">
        <f aca="false">参数与输入!D13-参数与输入!E13</f>
        <v>8.7</v>
      </c>
      <c r="C7" s="17" t="n">
        <f aca="false">IF(参数与输入!D13=0,0,B7/参数与输入!D13)</f>
        <v>0.73109243697479</v>
      </c>
      <c r="D7" s="18" t="str">
        <f aca="false">IF(C7&gt;=参数与输入!$B$5,"达标","关注")</f>
        <v>达标</v>
      </c>
      <c r="E7" s="18" t="n">
        <f aca="false">RANK(C7,$C$4:$C$11)</f>
        <v>6</v>
      </c>
    </row>
    <row r="8" customFormat="false" ht="15" hidden="false" customHeight="false" outlineLevel="0" collapsed="false">
      <c r="A8" s="15" t="str">
        <f aca="false">参数与输入!A14</f>
        <v>零售事业部</v>
      </c>
      <c r="B8" s="16" t="n">
        <f aca="false">参数与输入!D14-参数与输入!E14</f>
        <v>10.4</v>
      </c>
      <c r="C8" s="17" t="n">
        <f aca="false">IF(参数与输入!D14=0,0,B8/参数与输入!D14)</f>
        <v>0.8</v>
      </c>
      <c r="D8" s="18" t="str">
        <f aca="false">IF(C8&gt;=参数与输入!$B$5,"达标","关注")</f>
        <v>达标</v>
      </c>
      <c r="E8" s="18" t="n">
        <f aca="false">RANK(C8,$C$4:$C$11)</f>
        <v>1</v>
      </c>
    </row>
    <row r="9" customFormat="false" ht="15" hidden="false" customHeight="false" outlineLevel="0" collapsed="false">
      <c r="A9" s="15" t="str">
        <f aca="false">参数与输入!A15</f>
        <v>海外事业部</v>
      </c>
      <c r="B9" s="16" t="n">
        <f aca="false">参数与输入!D15-参数与输入!E15</f>
        <v>9</v>
      </c>
      <c r="C9" s="17" t="n">
        <f aca="false">IF(参数与输入!D15=0,0,B9/参数与输入!D15)</f>
        <v>0.789473684210526</v>
      </c>
      <c r="D9" s="18" t="str">
        <f aca="false">IF(C9&gt;=参数与输入!$B$5,"达标","关注")</f>
        <v>达标</v>
      </c>
      <c r="E9" s="18" t="n">
        <f aca="false">RANK(C9,$C$4:$C$11)</f>
        <v>3</v>
      </c>
    </row>
    <row r="10" customFormat="false" ht="15" hidden="false" customHeight="false" outlineLevel="0" collapsed="false">
      <c r="A10" s="15" t="str">
        <f aca="false">参数与输入!A16</f>
        <v>金融租赁子公司</v>
      </c>
      <c r="B10" s="16" t="n">
        <f aca="false">参数与输入!D16-参数与输入!E16</f>
        <v>7</v>
      </c>
      <c r="C10" s="17" t="n">
        <f aca="false">IF(参数与输入!D16=0,0,B10/参数与输入!D16)</f>
        <v>0.736842105263158</v>
      </c>
      <c r="D10" s="18" t="str">
        <f aca="false">IF(C10&gt;=参数与输入!$B$5,"达标","关注")</f>
        <v>达标</v>
      </c>
      <c r="E10" s="18" t="n">
        <f aca="false">RANK(C10,$C$4:$C$11)</f>
        <v>5</v>
      </c>
    </row>
    <row r="11" customFormat="false" ht="15" hidden="false" customHeight="false" outlineLevel="0" collapsed="false">
      <c r="A11" s="15" t="str">
        <f aca="false">参数与输入!A17</f>
        <v>集团本部</v>
      </c>
      <c r="B11" s="16" t="n">
        <f aca="false">参数与输入!D17-参数与输入!E17</f>
        <v>10.8</v>
      </c>
      <c r="C11" s="17" t="n">
        <f aca="false">IF(参数与输入!D17=0,0,B11/参数与输入!D17)</f>
        <v>0.794117647058824</v>
      </c>
      <c r="D11" s="18" t="str">
        <f aca="false">IF(C11&gt;=参数与输入!$B$5,"达标","关注")</f>
        <v>达标</v>
      </c>
      <c r="E11" s="18" t="n">
        <f aca="false">RANK(C11,$C$4:$C$11)</f>
        <v>2</v>
      </c>
    </row>
    <row r="13" customFormat="false" ht="15" hidden="false" customHeight="false" outlineLevel="0" collapsed="false">
      <c r="A13" s="3" t="s">
        <v>45</v>
      </c>
    </row>
    <row r="14" customFormat="false" ht="15" hidden="false" customHeight="false" outlineLevel="0" collapsed="false">
      <c r="A14" s="19" t="s">
        <v>46</v>
      </c>
      <c r="B14" s="16" t="n">
        <f aca="false">SUM(B4:B11)</f>
        <v>69.1</v>
      </c>
    </row>
    <row r="15" customFormat="false" ht="15" hidden="false" customHeight="false" outlineLevel="0" collapsed="false">
      <c r="A15" s="19" t="s">
        <v>47</v>
      </c>
      <c r="B15" s="17" t="n">
        <f aca="false">AVERAGE(C4:C11)</f>
        <v>0.739873532564535</v>
      </c>
    </row>
    <row r="16" customFormat="false" ht="15" hidden="false" customHeight="false" outlineLevel="0" collapsed="false">
      <c r="A16" s="19" t="s">
        <v>48</v>
      </c>
      <c r="B16" s="20" t="n">
        <f aca="false">COUNTIF(D4:D11,"达标")</f>
        <v>8</v>
      </c>
    </row>
    <row r="17" customFormat="false" ht="15" hidden="false" customHeight="false" outlineLevel="0" collapsed="false">
      <c r="A17" s="19" t="s">
        <v>49</v>
      </c>
      <c r="B17" s="17" t="n">
        <f aca="false">MAX(C4:C11)</f>
        <v>0.8</v>
      </c>
    </row>
    <row r="18" customFormat="false" ht="15" hidden="false" customHeight="false" outlineLevel="0" collapsed="false">
      <c r="A18" s="19" t="s">
        <v>50</v>
      </c>
      <c r="B18" s="17" t="n">
        <f aca="false">MIN(C4:C11)</f>
        <v>0.627906976744186</v>
      </c>
    </row>
    <row r="19" customFormat="false" ht="15" hidden="false" customHeight="false" outlineLevel="0" collapsed="false">
      <c r="A19" s="19" t="s">
        <v>51</v>
      </c>
      <c r="B19" s="21" t="n">
        <f aca="false">B14*参数与输入!$B$7</f>
        <v>829.2</v>
      </c>
    </row>
    <row r="21" customFormat="false" ht="15" hidden="false" customHeight="false" outlineLevel="0" collapsed="false">
      <c r="A21" s="8" t="s">
        <v>52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8"/>
    <col collapsed="false" customWidth="true" hidden="false" outlineLevel="0" max="3" min="3" style="0" width="14"/>
    <col collapsed="false" customWidth="true" hidden="false" outlineLevel="0" max="4" min="4" style="0" width="12"/>
  </cols>
  <sheetData>
    <row r="1" customFormat="false" ht="15" hidden="false" customHeight="false" outlineLevel="0" collapsed="false">
      <c r="A1" s="5" t="s">
        <v>53</v>
      </c>
    </row>
    <row r="3" customFormat="false" ht="15" hidden="false" customHeight="false" outlineLevel="0" collapsed="false">
      <c r="A3" s="10" t="s">
        <v>54</v>
      </c>
      <c r="B3" s="10" t="s">
        <v>55</v>
      </c>
      <c r="C3" s="10" t="s">
        <v>56</v>
      </c>
      <c r="D3" s="10" t="s">
        <v>57</v>
      </c>
    </row>
    <row r="4" customFormat="false" ht="15" hidden="false" customHeight="false" outlineLevel="0" collapsed="false">
      <c r="A4" s="22" t="s">
        <v>58</v>
      </c>
      <c r="B4" s="18" t="n">
        <f aca="false">COUNTA(参数与输入!A10:A17)</f>
        <v>8</v>
      </c>
      <c r="C4" s="18" t="n">
        <v>8</v>
      </c>
      <c r="D4" s="18" t="str">
        <f aca="false">IF(B4=8,"通过","异常")</f>
        <v>通过</v>
      </c>
    </row>
    <row r="5" customFormat="false" ht="15" hidden="false" customHeight="false" outlineLevel="0" collapsed="false">
      <c r="A5" s="22" t="s">
        <v>59</v>
      </c>
      <c r="B5" s="18" t="n">
        <f aca="false">SUMPRODUCT(--ISNUMBER(参数与输入!C10:E17))</f>
        <v>24</v>
      </c>
      <c r="C5" s="18" t="n">
        <v>24</v>
      </c>
      <c r="D5" s="18" t="str">
        <f aca="false">IF(B5=24,"通过","异常")</f>
        <v>通过</v>
      </c>
    </row>
    <row r="6" customFormat="false" ht="15" hidden="false" customHeight="false" outlineLevel="0" collapsed="false">
      <c r="A6" s="22" t="s">
        <v>60</v>
      </c>
      <c r="B6" s="18" t="n">
        <f aca="false">SUMPRODUCT(--(参数与输入!E10:E17&gt;=参数与输入!D10:D17))</f>
        <v>0</v>
      </c>
      <c r="C6" s="18" t="n">
        <v>0</v>
      </c>
      <c r="D6" s="18" t="str">
        <f aca="false">IF(B6=0,"通过","异常")</f>
        <v>通过</v>
      </c>
    </row>
    <row r="7" customFormat="false" ht="15" hidden="false" customHeight="false" outlineLevel="0" collapsed="false">
      <c r="A7" s="22" t="s">
        <v>61</v>
      </c>
      <c r="B7" s="18" t="n">
        <f aca="false">ROUND(SUM(分析计算!B4:B11)-(SUM(参数与输入!D10:D17)-SUM(参数与输入!E10:E17)),4)</f>
        <v>0</v>
      </c>
      <c r="C7" s="18" t="n">
        <v>0</v>
      </c>
      <c r="D7" s="18" t="str">
        <f aca="false">IF(ABS(B7)&lt;0.001,"通过","异常")</f>
        <v>通过</v>
      </c>
    </row>
    <row r="8" customFormat="false" ht="15" hidden="false" customHeight="false" outlineLevel="0" collapsed="false">
      <c r="A8" s="22" t="s">
        <v>62</v>
      </c>
      <c r="B8" s="18" t="n">
        <f aca="false">SUMPRODUCT(--(分析计算!C4:C11&lt;0))+SUMPRODUCT(--(分析计算!C4:C11&gt;1))</f>
        <v>0</v>
      </c>
      <c r="C8" s="18" t="n">
        <v>0</v>
      </c>
      <c r="D8" s="18" t="str">
        <f aca="false">IF(B8=0,"通过","异常")</f>
        <v>通过</v>
      </c>
    </row>
    <row r="10" customFormat="false" ht="15" hidden="false" customHeight="false" outlineLevel="0" collapsed="false">
      <c r="A10" s="3" t="s">
        <v>63</v>
      </c>
      <c r="B10" s="23" t="str">
        <f aca="false">IF(COUNTIF(D4:D8,"通过")=5,"全部通过","存在异常，请检查输入区")</f>
        <v>全部通过</v>
      </c>
    </row>
    <row r="12" customFormat="false" ht="15" hidden="false" customHeight="false" outlineLevel="0" collapsed="false">
      <c r="A12" s="8" t="s">
        <v>64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2"/>
    <col collapsed="false" customWidth="true" hidden="false" outlineLevel="0" max="4" min="3" style="0" width="14"/>
  </cols>
  <sheetData>
    <row r="1" customFormat="false" ht="15" hidden="false" customHeight="false" outlineLevel="0" collapsed="false">
      <c r="A1" s="5" t="s">
        <v>65</v>
      </c>
    </row>
    <row r="30" customFormat="false" ht="15" hidden="false" customHeight="false" outlineLevel="0" collapsed="false">
      <c r="A30" s="3" t="s">
        <v>66</v>
      </c>
    </row>
    <row r="31" customFormat="false" ht="15" hidden="false" customHeight="false" outlineLevel="0" collapsed="false">
      <c r="A31" s="10" t="s">
        <v>67</v>
      </c>
      <c r="B31" s="10" t="s">
        <v>68</v>
      </c>
      <c r="C31" s="10" t="s">
        <v>69</v>
      </c>
      <c r="D31" s="10" t="s">
        <v>70</v>
      </c>
    </row>
    <row r="32" customFormat="false" ht="15" hidden="false" customHeight="false" outlineLevel="0" collapsed="false">
      <c r="A32" s="22" t="s">
        <v>71</v>
      </c>
      <c r="B32" s="22" t="s">
        <v>72</v>
      </c>
      <c r="C32" s="12" t="n">
        <v>10</v>
      </c>
      <c r="D32" s="12" t="n">
        <v>2</v>
      </c>
    </row>
    <row r="33" customFormat="false" ht="15" hidden="false" customHeight="false" outlineLevel="0" collapsed="false">
      <c r="A33" s="22" t="s">
        <v>73</v>
      </c>
      <c r="B33" s="24" t="s">
        <v>74</v>
      </c>
      <c r="C33" s="12" t="n">
        <v>65</v>
      </c>
      <c r="D33" s="12" t="n">
        <v>95</v>
      </c>
    </row>
    <row r="34" customFormat="false" ht="15" hidden="false" customHeight="false" outlineLevel="0" collapsed="false">
      <c r="A34" s="22" t="s">
        <v>75</v>
      </c>
      <c r="B34" s="22" t="s">
        <v>76</v>
      </c>
      <c r="C34" s="12" t="n">
        <v>5</v>
      </c>
      <c r="D34" s="12" t="n">
        <v>20</v>
      </c>
    </row>
    <row r="35" customFormat="false" ht="15" hidden="false" customHeight="false" outlineLevel="0" collapsed="false">
      <c r="A35" s="22" t="s">
        <v>77</v>
      </c>
      <c r="B35" s="24" t="s">
        <v>74</v>
      </c>
      <c r="C35" s="12" t="n">
        <v>25</v>
      </c>
      <c r="D35" s="12" t="n">
        <v>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2026-08-31T14:59:46Z</dcterms:created>
  <dc:creator>openpyxl</dc:creator>
  <dc:description/>
  <dc:language>en-US</dc:language>
  <cp:lastModifiedBy/>
  <dcterms:modified xsi:type="dcterms:W3CDTF">2026-08-31T15:01:20Z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