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<sst xmlns="http://schemas.openxmlformats.org/spreadsheetml/2006/main" count="85" uniqueCount="78">
  <si>
    <r>
      <rPr>
        <b val="true"/>
        <sz val="16"/>
        <rFont val="Noto Sans CJK SC"/>
        <family val="2"/>
      </rPr>
      <t xml:space="preserve">政务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公共服务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数据填报 分析工作簿（示例）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</si>
  <si>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</si>
  <si>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</si>
  <si>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政务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公共服务行业「数据填报」场景。基层单位面对多条线报表任务，重复填报、口径打架、层层催报。本方案建立统一填报平台，源头数据一次采集多方复用，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自动预填与逻辑校验，为基层减负并提升数据质量。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</si>
  <si>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</si>
  <si>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</si>
  <si>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</si>
  <si>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047-industry-</t>
    </r>
    <r>
      <rPr>
        <sz val="11"/>
        <color rgb="FF000000"/>
        <rFont val="Noto Sans CJK SC"/>
        <family val="2"/>
      </rPr>
      <t xml:space="preserve">政务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公共服务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数据填报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配套模板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</si>
  <si>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</si>
  <si>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</si>
  <si>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</si>
  <si>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</si>
  <si>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</si>
  <si>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遵循政务数据安全与保密管理规定，涉密内容不接入模型；系统建设满足信创与等保要求。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生成内容须经业务科室审核，对外答复以正式文件与政策原文为准。</t>
    </r>
  </si>
  <si>
    <t xml:space="preserve">报表任务填报耗时统计（示例数据）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</si>
  <si>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</si>
  <si>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</si>
  <si>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</si>
  <si>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</si>
  <si>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</si>
  <si>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</si>
  <si>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</si>
  <si>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</si>
  <si>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报表任务</t>
  </si>
  <si>
    <t xml:space="preserve">上报层级</t>
  </si>
  <si>
    <t xml:space="preserve">涉及部门数</t>
  </si>
  <si>
    <r>
      <rPr>
        <b val="true"/>
        <sz val="11"/>
        <color rgb="FFFFFFFF"/>
        <rFont val="Noto Sans CJK SC"/>
        <family val="2"/>
      </rPr>
      <t xml:space="preserve">人工汇总填报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期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</si>
  <si>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智能预填耗时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期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</si>
  <si>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经济运行月报</t>
  </si>
  <si>
    <t xml:space="preserve">市级</t>
  </si>
  <si>
    <t xml:space="preserve">安全生产统计</t>
  </si>
  <si>
    <t xml:space="preserve">环保数据填报</t>
  </si>
  <si>
    <t xml:space="preserve">区县</t>
  </si>
  <si>
    <t xml:space="preserve">民生实事进度</t>
  </si>
  <si>
    <t xml:space="preserve">乡村振兴统计</t>
  </si>
  <si>
    <t xml:space="preserve">项目投资进度</t>
  </si>
  <si>
    <t xml:space="preserve">人口变动统计</t>
  </si>
  <si>
    <t xml:space="preserve">省级</t>
  </si>
  <si>
    <t xml:space="preserve">应急值守报表</t>
  </si>
  <si>
    <t xml:space="preserve">注：上表为虚构示例数据，复用时请整行替换为本单位真实数据，行数增减需同步调整“分析计算”与“校验”表公式范围。</t>
  </si>
  <si>
    <t xml:space="preserve">数据填报效果测算（公式区，请勿手工覆盖）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</si>
  <si>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改善量（人工汇总填报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期</t>
    </r>
    <r>
      <rPr>
        <b val="true"/>
        <sz val="11"/>
        <color rgb="FFFFFFFF"/>
        <rFont val="Microsoft YaHei"/>
        <family val="0"/>
        <charset val="1"/>
      </rPr>
      <t xml:space="preserve">)−</t>
    </r>
    <r>
      <rPr>
        <b val="true"/>
        <sz val="11"/>
        <color rgb="FFFFFFFF"/>
        <rFont val="Noto Sans CJK SC"/>
        <family val="2"/>
      </rPr>
      <t xml:space="preserve">智能预填耗时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期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</si>
  <si>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填报效率提升率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</si>
  <si>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</si>
  <si>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</si>
  <si>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</si>
  <si>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</si>
  <si>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</si>
  <si>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</si>
  <si>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</si>
  <si>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</si>
  <si>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</si>
  <si>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</si>
  <si>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</si>
  <si>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</si>
  <si>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</si>
  <si>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</si>
  <si>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</si>
  <si>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</si>
  <si>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</si>
  <si>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</si>
  <si>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</si>
  <si>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</si>
  <si>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</si>
  <si>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</si>
  <si>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报表任务填报耗时统计（示例数据）——基准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</si>
  <si>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</si>
  <si>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</si>
  <si>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</si>
  <si>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</si>
  <si>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</si>
  <si>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填报及时率</t>
  </si>
  <si>
    <t xml:space="preserve">%</t>
  </si>
  <si>
    <t xml:space="preserve">重复填报字段数</t>
  </si>
  <si>
    <t xml:space="preserve">个</t>
  </si>
  <si>
    <t xml:space="preserve">数据一致率</t>
  </si>
  <si>
    <t xml:space="preserve">基层填报负担</t>
  </si>
  <si>
    <r>
      <rPr>
        <sz val="11"/>
        <color rgb="FF000000"/>
        <rFont val="Noto Sans CJK SC"/>
        <family val="2"/>
      </rPr>
      <t xml:space="preserve">小时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月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</si>
</sst>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人工汇总填报(小时/期) 与 智能预填耗时(小时/期)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人工汇总填报(小时/期)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经济运行月报</c:v>
                </c:pt>
                <c:pt idx="1">
                  <c:v>安全生产统计</c:v>
                </c:pt>
                <c:pt idx="2">
                  <c:v>环保数据填报</c:v>
                </c:pt>
                <c:pt idx="3">
                  <c:v>民生实事进度</c:v>
                </c:pt>
                <c:pt idx="4">
                  <c:v>乡村振兴统计</c:v>
                </c:pt>
                <c:pt idx="5">
                  <c:v>项目投资进度</c:v>
                </c:pt>
                <c:pt idx="6">
                  <c:v>人口变动统计</c:v>
                </c:pt>
                <c:pt idx="7">
                  <c:v>应急值守报表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9.2</c:v>
                </c:pt>
                <c:pt idx="1">
                  <c:v>10.1</c:v>
                </c:pt>
                <c:pt idx="2">
                  <c:v>9</c:v>
                </c:pt>
                <c:pt idx="3">
                  <c:v>7.2</c:v>
                </c:pt>
                <c:pt idx="4">
                  <c:v>10.6</c:v>
                </c:pt>
                <c:pt idx="5">
                  <c:v>9.1</c:v>
                </c:pt>
                <c:pt idx="6">
                  <c:v>9.3</c:v>
                </c:pt>
                <c:pt idx="7">
                  <c:v>12.6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智能预填耗时(小时/期)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经济运行月报</c:v>
                </c:pt>
                <c:pt idx="1">
                  <c:v>安全生产统计</c:v>
                </c:pt>
                <c:pt idx="2">
                  <c:v>环保数据填报</c:v>
                </c:pt>
                <c:pt idx="3">
                  <c:v>民生实事进度</c:v>
                </c:pt>
                <c:pt idx="4">
                  <c:v>乡村振兴统计</c:v>
                </c:pt>
                <c:pt idx="5">
                  <c:v>项目投资进度</c:v>
                </c:pt>
                <c:pt idx="6">
                  <c:v>人口变动统计</c:v>
                </c:pt>
                <c:pt idx="7">
                  <c:v>应急值守报表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2.2</c:v>
                </c:pt>
                <c:pt idx="1">
                  <c:v>2.3</c:v>
                </c:pt>
                <c:pt idx="2">
                  <c:v>1.4</c:v>
                </c:pt>
                <c:pt idx="3">
                  <c:v>2.5</c:v>
                </c:pt>
                <c:pt idx="4">
                  <c:v>3.5</c:v>
                </c:pt>
                <c:pt idx="5">
                  <c:v>1.8</c:v>
                </c:pt>
                <c:pt idx="6">
                  <c:v>1.8</c:v>
                </c:pt>
                <c:pt idx="7">
                  <c:v>2.8</c:v>
                </c:pt>
              </c:numCache>
            </c:numRef>
          </c:val>
        </c:ser>
        <c:gapWidth val="150"/>
        <c:overlap val="0"/>
        <c:axId val="7115271"/>
        <c:axId val="40982473"/>
      </c:barChart>
      <c:catAx>
        <c:axId val="711527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报表任务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982473"/>
        <c:crosses val="autoZero"/>
        <c:auto val="1"/>
        <c:lblAlgn val="ctr"/>
        <c:lblOffset val="100"/>
        <c:noMultiLvlLbl val="0"/>
      </c:catAx>
      <c:valAx>
        <c:axId val="4098247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1527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填报及时率</c:v>
                </c:pt>
                <c:pt idx="1">
                  <c:v>重复填报字段数</c:v>
                </c:pt>
                <c:pt idx="2">
                  <c:v>数据一致率</c:v>
                </c:pt>
                <c:pt idx="3">
                  <c:v>基层填报负担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86</c:v>
                </c:pt>
                <c:pt idx="1">
                  <c:v>120</c:v>
                </c:pt>
                <c:pt idx="2">
                  <c:v>80</c:v>
                </c:pt>
                <c:pt idx="3">
                  <c:v>40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填报及时率</c:v>
                </c:pt>
                <c:pt idx="1">
                  <c:v>重复填报字段数</c:v>
                </c:pt>
                <c:pt idx="2">
                  <c:v>数据一致率</c:v>
                </c:pt>
                <c:pt idx="3">
                  <c:v>基层填报负担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99</c:v>
                </c:pt>
                <c:pt idx="1">
                  <c:v>20</c:v>
                </c:pt>
                <c:pt idx="2">
                  <c:v>98</c:v>
                </c:pt>
                <c:pt idx="3">
                  <c:v>12</c:v>
                </c:pt>
              </c:numCache>
            </c:numRef>
          </c:val>
        </c:ser>
        <c:gapWidth val="150"/>
        <c:overlap val="0"/>
        <c:axId val="20658602"/>
        <c:axId val="55568682"/>
      </c:barChart>
      <c:catAx>
        <c:axId val="2065860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568682"/>
        <c:crosses val="autoZero"/>
        <c:auto val="1"/>
        <c:lblAlgn val="ctr"/>
        <c:lblOffset val="100"/>
        <c:noMultiLvlLbl val="0"/>
      </c:catAx>
      <c:valAx>
        <c:axId val="5556868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65860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0" t="s">
        <v>27</v>
      </c>
    </row>
    <row r="10" customFormat="false" ht="15" hidden="false" customHeight="false" outlineLevel="0" collapsed="false">
      <c r="A10" s="11" t="s">
        <v>28</v>
      </c>
      <c r="B10" s="11" t="s">
        <v>29</v>
      </c>
      <c r="C10" s="12" t="n">
        <v>4</v>
      </c>
      <c r="D10" s="13" t="n">
        <v>9.2</v>
      </c>
      <c r="E10" s="13" t="n">
        <v>2.2</v>
      </c>
    </row>
    <row r="11" customFormat="false" ht="15" hidden="false" customHeight="false" outlineLevel="0" collapsed="false">
      <c r="A11" s="11" t="s">
        <v>30</v>
      </c>
      <c r="B11" s="11" t="s">
        <v>29</v>
      </c>
      <c r="C11" s="12" t="n">
        <v>7</v>
      </c>
      <c r="D11" s="13" t="n">
        <v>10.1</v>
      </c>
      <c r="E11" s="13" t="n">
        <v>2.3</v>
      </c>
    </row>
    <row r="12" customFormat="false" ht="15" hidden="false" customHeight="false" outlineLevel="0" collapsed="false">
      <c r="A12" s="11" t="s">
        <v>31</v>
      </c>
      <c r="B12" s="11" t="s">
        <v>32</v>
      </c>
      <c r="C12" s="12" t="n">
        <v>15</v>
      </c>
      <c r="D12" s="13" t="n">
        <v>9</v>
      </c>
      <c r="E12" s="13" t="n">
        <v>1.4</v>
      </c>
    </row>
    <row r="13" customFormat="false" ht="15" hidden="false" customHeight="false" outlineLevel="0" collapsed="false">
      <c r="A13" s="11" t="s">
        <v>33</v>
      </c>
      <c r="B13" s="11" t="s">
        <v>32</v>
      </c>
      <c r="C13" s="12" t="n">
        <v>3</v>
      </c>
      <c r="D13" s="13" t="n">
        <v>7.2</v>
      </c>
      <c r="E13" s="13" t="n">
        <v>2.5</v>
      </c>
    </row>
    <row r="14" customFormat="false" ht="15" hidden="false" customHeight="false" outlineLevel="0" collapsed="false">
      <c r="A14" s="11" t="s">
        <v>34</v>
      </c>
      <c r="B14" s="11" t="s">
        <v>29</v>
      </c>
      <c r="C14" s="12" t="n">
        <v>14</v>
      </c>
      <c r="D14" s="13" t="n">
        <v>10.6</v>
      </c>
      <c r="E14" s="13" t="n">
        <v>3.5</v>
      </c>
    </row>
    <row r="15" customFormat="false" ht="15" hidden="false" customHeight="false" outlineLevel="0" collapsed="false">
      <c r="A15" s="11" t="s">
        <v>35</v>
      </c>
      <c r="B15" s="11" t="s">
        <v>29</v>
      </c>
      <c r="C15" s="12" t="n">
        <v>12</v>
      </c>
      <c r="D15" s="13" t="n">
        <v>9.1</v>
      </c>
      <c r="E15" s="13" t="n">
        <v>1.8</v>
      </c>
    </row>
    <row r="16" customFormat="false" ht="15" hidden="false" customHeight="false" outlineLevel="0" collapsed="false">
      <c r="A16" s="11" t="s">
        <v>36</v>
      </c>
      <c r="B16" s="11" t="s">
        <v>37</v>
      </c>
      <c r="C16" s="12" t="n">
        <v>8</v>
      </c>
      <c r="D16" s="13" t="n">
        <v>9.3</v>
      </c>
      <c r="E16" s="13" t="n">
        <v>1.8</v>
      </c>
    </row>
    <row r="17" customFormat="false" ht="15" hidden="false" customHeight="false" outlineLevel="0" collapsed="false">
      <c r="A17" s="11" t="s">
        <v>38</v>
      </c>
      <c r="B17" s="11" t="s">
        <v>37</v>
      </c>
      <c r="C17" s="12" t="n">
        <v>8</v>
      </c>
      <c r="D17" s="13" t="n">
        <v>12.6</v>
      </c>
      <c r="E17" s="13" t="n">
        <v>2.8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4" t="str">
        <f aca="false">参数与输入!A10</f>
        <v>经济运行月报</v>
      </c>
      <c r="B4" s="15" t="n">
        <f aca="false">参数与输入!D10-参数与输入!E10</f>
        <v>7</v>
      </c>
      <c r="C4" s="16" t="n">
        <f aca="false">IF(参数与输入!D10=0,0,B4/参数与输入!D10)</f>
        <v>0.760869565217391</v>
      </c>
      <c r="D4" s="17" t="str">
        <f aca="false">IF(C4&gt;=参数与输入!$B$5,"达标","关注")</f>
        <v>达标</v>
      </c>
      <c r="E4" s="17" t="n">
        <f aca="false">RANK(C4,$C$4:$C$11)</f>
        <v>6</v>
      </c>
    </row>
    <row r="5" customFormat="false" ht="15" hidden="false" customHeight="false" outlineLevel="0" collapsed="false">
      <c r="A5" s="14" t="str">
        <f aca="false">参数与输入!A11</f>
        <v>安全生产统计</v>
      </c>
      <c r="B5" s="15" t="n">
        <f aca="false">参数与输入!D11-参数与输入!E11</f>
        <v>7.8</v>
      </c>
      <c r="C5" s="16" t="n">
        <f aca="false">IF(参数与输入!D11=0,0,B5/参数与输入!D11)</f>
        <v>0.772277227722772</v>
      </c>
      <c r="D5" s="17" t="str">
        <f aca="false">IF(C5&gt;=参数与输入!$B$5,"达标","关注")</f>
        <v>达标</v>
      </c>
      <c r="E5" s="17" t="n">
        <f aca="false">RANK(C5,$C$4:$C$11)</f>
        <v>5</v>
      </c>
    </row>
    <row r="6" customFormat="false" ht="15" hidden="false" customHeight="false" outlineLevel="0" collapsed="false">
      <c r="A6" s="14" t="str">
        <f aca="false">参数与输入!A12</f>
        <v>环保数据填报</v>
      </c>
      <c r="B6" s="15" t="n">
        <f aca="false">参数与输入!D12-参数与输入!E12</f>
        <v>7.6</v>
      </c>
      <c r="C6" s="16" t="n">
        <f aca="false">IF(参数与输入!D12=0,0,B6/参数与输入!D12)</f>
        <v>0.844444444444444</v>
      </c>
      <c r="D6" s="17" t="str">
        <f aca="false">IF(C6&gt;=参数与输入!$B$5,"达标","关注")</f>
        <v>达标</v>
      </c>
      <c r="E6" s="17" t="n">
        <f aca="false">RANK(C6,$C$4:$C$11)</f>
        <v>1</v>
      </c>
    </row>
    <row r="7" customFormat="false" ht="15" hidden="false" customHeight="false" outlineLevel="0" collapsed="false">
      <c r="A7" s="14" t="str">
        <f aca="false">参数与输入!A13</f>
        <v>民生实事进度</v>
      </c>
      <c r="B7" s="15" t="n">
        <f aca="false">参数与输入!D13-参数与输入!E13</f>
        <v>4.7</v>
      </c>
      <c r="C7" s="16" t="n">
        <f aca="false">IF(参数与输入!D13=0,0,B7/参数与输入!D13)</f>
        <v>0.652777777777778</v>
      </c>
      <c r="D7" s="17" t="str">
        <f aca="false">IF(C7&gt;=参数与输入!$B$5,"达标","关注")</f>
        <v>达标</v>
      </c>
      <c r="E7" s="17" t="n">
        <f aca="false">RANK(C7,$C$4:$C$11)</f>
        <v>8</v>
      </c>
    </row>
    <row r="8" customFormat="false" ht="15" hidden="false" customHeight="false" outlineLevel="0" collapsed="false">
      <c r="A8" s="14" t="str">
        <f aca="false">参数与输入!A14</f>
        <v>乡村振兴统计</v>
      </c>
      <c r="B8" s="15" t="n">
        <f aca="false">参数与输入!D14-参数与输入!E14</f>
        <v>7.1</v>
      </c>
      <c r="C8" s="16" t="n">
        <f aca="false">IF(参数与输入!D14=0,0,B8/参数与输入!D14)</f>
        <v>0.669811320754717</v>
      </c>
      <c r="D8" s="17" t="str">
        <f aca="false">IF(C8&gt;=参数与输入!$B$5,"达标","关注")</f>
        <v>达标</v>
      </c>
      <c r="E8" s="17" t="n">
        <f aca="false">RANK(C8,$C$4:$C$11)</f>
        <v>7</v>
      </c>
    </row>
    <row r="9" customFormat="false" ht="15" hidden="false" customHeight="false" outlineLevel="0" collapsed="false">
      <c r="A9" s="14" t="str">
        <f aca="false">参数与输入!A15</f>
        <v>项目投资进度</v>
      </c>
      <c r="B9" s="15" t="n">
        <f aca="false">参数与输入!D15-参数与输入!E15</f>
        <v>7.3</v>
      </c>
      <c r="C9" s="16" t="n">
        <f aca="false">IF(参数与输入!D15=0,0,B9/参数与输入!D15)</f>
        <v>0.802197802197802</v>
      </c>
      <c r="D9" s="17" t="str">
        <f aca="false">IF(C9&gt;=参数与输入!$B$5,"达标","关注")</f>
        <v>达标</v>
      </c>
      <c r="E9" s="17" t="n">
        <f aca="false">RANK(C9,$C$4:$C$11)</f>
        <v>3</v>
      </c>
    </row>
    <row r="10" customFormat="false" ht="15" hidden="false" customHeight="false" outlineLevel="0" collapsed="false">
      <c r="A10" s="14" t="str">
        <f aca="false">参数与输入!A16</f>
        <v>人口变动统计</v>
      </c>
      <c r="B10" s="15" t="n">
        <f aca="false">参数与输入!D16-参数与输入!E16</f>
        <v>7.5</v>
      </c>
      <c r="C10" s="16" t="n">
        <f aca="false">IF(参数与输入!D16=0,0,B10/参数与输入!D16)</f>
        <v>0.806451612903226</v>
      </c>
      <c r="D10" s="17" t="str">
        <f aca="false">IF(C10&gt;=参数与输入!$B$5,"达标","关注")</f>
        <v>达标</v>
      </c>
      <c r="E10" s="17" t="n">
        <f aca="false">RANK(C10,$C$4:$C$11)</f>
        <v>2</v>
      </c>
    </row>
    <row r="11" customFormat="false" ht="15" hidden="false" customHeight="false" outlineLevel="0" collapsed="false">
      <c r="A11" s="14" t="str">
        <f aca="false">参数与输入!A17</f>
        <v>应急值守报表</v>
      </c>
      <c r="B11" s="15" t="n">
        <f aca="false">参数与输入!D17-参数与输入!E17</f>
        <v>9.8</v>
      </c>
      <c r="C11" s="16" t="n">
        <f aca="false">IF(参数与输入!D17=0,0,B11/参数与输入!D17)</f>
        <v>0.777777777777778</v>
      </c>
      <c r="D11" s="17" t="str">
        <f aca="false">IF(C11&gt;=参数与输入!$B$5,"达标","关注")</f>
        <v>达标</v>
      </c>
      <c r="E11" s="17" t="n">
        <f aca="false">RANK(C11,$C$4:$C$11)</f>
        <v>4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8" t="s">
        <v>46</v>
      </c>
      <c r="B14" s="15" t="n">
        <f aca="false">SUM(B4:B11)</f>
        <v>58.8</v>
      </c>
    </row>
    <row r="15" customFormat="false" ht="15" hidden="false" customHeight="false" outlineLevel="0" collapsed="false">
      <c r="A15" s="18" t="s">
        <v>47</v>
      </c>
      <c r="B15" s="16" t="n">
        <f aca="false">AVERAGE(C4:C11)</f>
        <v>0.760825941099489</v>
      </c>
    </row>
    <row r="16" customFormat="false" ht="15" hidden="false" customHeight="false" outlineLevel="0" collapsed="false">
      <c r="A16" s="18" t="s">
        <v>48</v>
      </c>
      <c r="B16" s="19" t="n">
        <f aca="false">COUNTIF(D4:D11,"达标")</f>
        <v>8</v>
      </c>
    </row>
    <row r="17" customFormat="false" ht="15" hidden="false" customHeight="false" outlineLevel="0" collapsed="false">
      <c r="A17" s="18" t="s">
        <v>49</v>
      </c>
      <c r="B17" s="16" t="n">
        <f aca="false">MAX(C4:C11)</f>
        <v>0.844444444444444</v>
      </c>
    </row>
    <row r="18" customFormat="false" ht="15" hidden="false" customHeight="false" outlineLevel="0" collapsed="false">
      <c r="A18" s="18" t="s">
        <v>50</v>
      </c>
      <c r="B18" s="16" t="n">
        <f aca="false">MIN(C4:C11)</f>
        <v>0.652777777777778</v>
      </c>
    </row>
    <row r="19" customFormat="false" ht="15" hidden="false" customHeight="false" outlineLevel="0" collapsed="false">
      <c r="A19" s="18" t="s">
        <v>51</v>
      </c>
      <c r="B19" s="20" t="n">
        <f aca="false">B14*参数与输入!$B$7</f>
        <v>705.6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1" t="s">
        <v>58</v>
      </c>
      <c r="B4" s="17" t="n">
        <f aca="false">COUNTA(参数与输入!A10:A17)</f>
        <v>8</v>
      </c>
      <c r="C4" s="17" t="n">
        <v>8</v>
      </c>
      <c r="D4" s="17" t="str">
        <f aca="false">IF(B4=8,"通过","异常")</f>
        <v>通过</v>
      </c>
    </row>
    <row r="5" customFormat="false" ht="15" hidden="false" customHeight="false" outlineLevel="0" collapsed="false">
      <c r="A5" s="21" t="s">
        <v>59</v>
      </c>
      <c r="B5" s="17" t="n">
        <f aca="false">SUMPRODUCT(--ISNUMBER(参数与输入!C10:E17))</f>
        <v>24</v>
      </c>
      <c r="C5" s="17" t="n">
        <v>24</v>
      </c>
      <c r="D5" s="17" t="str">
        <f aca="false">IF(B5=24,"通过","异常")</f>
        <v>通过</v>
      </c>
    </row>
    <row r="6" customFormat="false" ht="15" hidden="false" customHeight="false" outlineLevel="0" collapsed="false">
      <c r="A6" s="21" t="s">
        <v>60</v>
      </c>
      <c r="B6" s="17" t="n">
        <f aca="false">SUMPRODUCT(--(参数与输入!E10:E17&gt;=参数与输入!D10:D17))</f>
        <v>0</v>
      </c>
      <c r="C6" s="17" t="n">
        <v>0</v>
      </c>
      <c r="D6" s="17" t="str">
        <f aca="false">IF(B6=0,"通过","异常")</f>
        <v>通过</v>
      </c>
    </row>
    <row r="7" customFormat="false" ht="15" hidden="false" customHeight="false" outlineLevel="0" collapsed="false">
      <c r="A7" s="21" t="s">
        <v>61</v>
      </c>
      <c r="B7" s="17" t="n">
        <f aca="false">ROUND(SUM(分析计算!B4:B11)-(SUM(参数与输入!D10:D17)-SUM(参数与输入!E10:E17)),4)</f>
        <v>0</v>
      </c>
      <c r="C7" s="17" t="n">
        <v>0</v>
      </c>
      <c r="D7" s="17" t="str">
        <f aca="false">IF(ABS(B7)&lt;0.001,"通过","异常")</f>
        <v>通过</v>
      </c>
    </row>
    <row r="8" customFormat="false" ht="15" hidden="false" customHeight="false" outlineLevel="0" collapsed="false">
      <c r="A8" s="21" t="s">
        <v>62</v>
      </c>
      <c r="B8" s="17" t="n">
        <f aca="false">SUMPRODUCT(--(分析计算!C4:C11&lt;0))+SUMPRODUCT(--(分析计算!C4:C11&gt;1))</f>
        <v>0</v>
      </c>
      <c r="C8" s="17" t="n">
        <v>0</v>
      </c>
      <c r="D8" s="17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2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1" t="s">
        <v>71</v>
      </c>
      <c r="B32" s="23" t="s">
        <v>72</v>
      </c>
      <c r="C32" s="11" t="n">
        <v>86</v>
      </c>
      <c r="D32" s="11" t="n">
        <v>99</v>
      </c>
    </row>
    <row r="33" customFormat="false" ht="15" hidden="false" customHeight="false" outlineLevel="0" collapsed="false">
      <c r="A33" s="21" t="s">
        <v>73</v>
      </c>
      <c r="B33" s="21" t="s">
        <v>74</v>
      </c>
      <c r="C33" s="11" t="n">
        <v>120</v>
      </c>
      <c r="D33" s="11" t="n">
        <v>20</v>
      </c>
    </row>
    <row r="34" customFormat="false" ht="15" hidden="false" customHeight="false" outlineLevel="0" collapsed="false">
      <c r="A34" s="21" t="s">
        <v>75</v>
      </c>
      <c r="B34" s="23" t="s">
        <v>72</v>
      </c>
      <c r="C34" s="11" t="n">
        <v>80</v>
      </c>
      <c r="D34" s="11" t="n">
        <v>98</v>
      </c>
    </row>
    <row r="35" customFormat="false" ht="15" hidden="false" customHeight="false" outlineLevel="0" collapsed="false">
      <c r="A35" s="21" t="s">
        <v>76</v>
      </c>
      <c r="B35" s="21" t="s">
        <v>77</v>
      </c>
      <c r="C35" s="11" t="n">
        <v>40</v>
      </c>
      <c r="D35" s="11" t="n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2026-08-31T15:01:11Z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