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<sst xmlns="http://schemas.openxmlformats.org/spreadsheetml/2006/main" count="85" uniqueCount="78">
  <si>
    <r>
      <rPr>
        <b val="true"/>
        <sz val="16"/>
        <rFont val="Noto Sans CJK SC"/>
        <family val="2"/>
      </rPr>
      <t xml:space="preserve">能源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电力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运维报表 分析工作簿（示例）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</si>
  <si>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</si>
  <si>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</si>
  <si>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能源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电力行业「运维报表」场景。场站运维报表由值班员手工统计，口径不一、耗时长且数据滞后。本方案自动采集发电量、可用率、缺陷与检修数据，定时生成日周月报表并附指标异动解读，运维人员聚焦消缺而非做表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</si>
  <si>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</si>
  <si>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</si>
  <si>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</si>
  <si>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043-industry-</t>
    </r>
    <r>
      <rPr>
        <sz val="11"/>
        <color rgb="FF000000"/>
        <rFont val="Noto Sans CJK SC"/>
        <family val="2"/>
      </rPr>
      <t xml:space="preserve">能源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电力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运维报表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配套模板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</si>
  <si>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</si>
  <si>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</si>
  <si>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</si>
  <si>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</si>
  <si>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</si>
  <si>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严格执行电力安全工作规程与“两票三制”，涉及关键信息基础设施的数据不出内网、分区分域管控。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诊断与预测结论仅作辅助决策，操作性指令须经调度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运维负责人审批后执行。</t>
    </r>
  </si>
  <si>
    <t xml:space="preserve">运维报表编制耗时对比（示例数据）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</si>
  <si>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</si>
  <si>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</si>
  <si>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</si>
  <si>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</si>
  <si>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</si>
  <si>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</si>
  <si>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</si>
  <si>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</si>
  <si>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报表名称</t>
  </si>
  <si>
    <t xml:space="preserve">生成频率</t>
  </si>
  <si>
    <t xml:space="preserve">数据源数量</t>
  </si>
  <si>
    <r>
      <rPr>
        <b val="true"/>
        <sz val="11"/>
        <color rgb="FFFFFFFF"/>
        <rFont val="Noto Sans CJK SC"/>
        <family val="2"/>
      </rPr>
      <t xml:space="preserve">人工编制耗时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期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</si>
  <si>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自动生成耗时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期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</si>
  <si>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发电量日报</t>
  </si>
  <si>
    <t xml:space="preserve">日</t>
  </si>
  <si>
    <t xml:space="preserve">设备可用率周报</t>
  </si>
  <si>
    <t xml:space="preserve">周</t>
  </si>
  <si>
    <t xml:space="preserve">缺陷统计月报</t>
  </si>
  <si>
    <t xml:space="preserve">检修计划执行表</t>
  </si>
  <si>
    <t xml:space="preserve">电量结算报表</t>
  </si>
  <si>
    <t xml:space="preserve">月</t>
  </si>
  <si>
    <t xml:space="preserve">能耗分析报表</t>
  </si>
  <si>
    <t xml:space="preserve">安全指标报表</t>
  </si>
  <si>
    <t xml:space="preserve">备品备件报表</t>
  </si>
  <si>
    <t xml:space="preserve">注：上表为虚构示例数据，复用时请整行替换为本单位真实数据，行数增减需同步调整“分析计算”与“校验”表公式范围。</t>
  </si>
  <si>
    <t xml:space="preserve">运维报表效果测算（公式区，请勿手工覆盖）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</si>
  <si>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改善量（人工编制耗时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期</t>
    </r>
    <r>
      <rPr>
        <b val="true"/>
        <sz val="11"/>
        <color rgb="FFFFFFFF"/>
        <rFont val="Microsoft YaHei"/>
        <family val="0"/>
        <charset val="1"/>
      </rPr>
      <t xml:space="preserve">)−</t>
    </r>
    <r>
      <rPr>
        <b val="true"/>
        <sz val="11"/>
        <color rgb="FFFFFFFF"/>
        <rFont val="Noto Sans CJK SC"/>
        <family val="2"/>
      </rPr>
      <t xml:space="preserve">自动生成耗时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期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</si>
  <si>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编制效率提升率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</si>
  <si>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</si>
  <si>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</si>
  <si>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</si>
  <si>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</si>
  <si>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</si>
  <si>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</si>
  <si>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</si>
  <si>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</si>
  <si>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</si>
  <si>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</si>
  <si>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</si>
  <si>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</si>
  <si>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</si>
  <si>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</si>
  <si>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</si>
  <si>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</si>
  <si>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</si>
  <si>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</si>
  <si>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</si>
  <si>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</si>
  <si>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</si>
  <si>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</si>
  <si>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运维报表编制耗时对比（示例数据）——基准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</si>
  <si>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</si>
  <si>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</si>
  <si>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</si>
  <si>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</si>
  <si>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</si>
  <si>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报表产出时效</t>
  </si>
  <si>
    <t xml:space="preserve">小时</t>
  </si>
  <si>
    <t xml:space="preserve">数据准确率</t>
  </si>
  <si>
    <t xml:space="preserve">%</t>
  </si>
  <si>
    <t xml:space="preserve">报表人力投入</t>
  </si>
  <si>
    <r>
      <rPr>
        <sz val="11"/>
        <color rgb="FF000000"/>
        <rFont val="Noto Sans CJK SC"/>
        <family val="2"/>
      </rPr>
      <t xml:space="preserve">人时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月</t>
    </r>
  </si>
  <si>
    <t xml:space="preserve">指标异常发现时长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</si>
</sst>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人工编制耗时(小时/期) 与 自动生成耗时(小时/期)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人工编制耗时(小时/期)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发电量日报</c:v>
                </c:pt>
                <c:pt idx="1">
                  <c:v>设备可用率周报</c:v>
                </c:pt>
                <c:pt idx="2">
                  <c:v>缺陷统计月报</c:v>
                </c:pt>
                <c:pt idx="3">
                  <c:v>检修计划执行表</c:v>
                </c:pt>
                <c:pt idx="4">
                  <c:v>电量结算报表</c:v>
                </c:pt>
                <c:pt idx="5">
                  <c:v>能耗分析报表</c:v>
                </c:pt>
                <c:pt idx="6">
                  <c:v>安全指标报表</c:v>
                </c:pt>
                <c:pt idx="7">
                  <c:v>备品备件报表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6.9</c:v>
                </c:pt>
                <c:pt idx="1">
                  <c:v>6.7</c:v>
                </c:pt>
                <c:pt idx="2">
                  <c:v>5.5</c:v>
                </c:pt>
                <c:pt idx="3">
                  <c:v>4.6</c:v>
                </c:pt>
                <c:pt idx="4">
                  <c:v>4.8</c:v>
                </c:pt>
                <c:pt idx="5">
                  <c:v>4.6</c:v>
                </c:pt>
                <c:pt idx="6">
                  <c:v>2.9</c:v>
                </c:pt>
                <c:pt idx="7">
                  <c:v>6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自动生成耗时(小时/期)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发电量日报</c:v>
                </c:pt>
                <c:pt idx="1">
                  <c:v>设备可用率周报</c:v>
                </c:pt>
                <c:pt idx="2">
                  <c:v>缺陷统计月报</c:v>
                </c:pt>
                <c:pt idx="3">
                  <c:v>检修计划执行表</c:v>
                </c:pt>
                <c:pt idx="4">
                  <c:v>电量结算报表</c:v>
                </c:pt>
                <c:pt idx="5">
                  <c:v>能耗分析报表</c:v>
                </c:pt>
                <c:pt idx="6">
                  <c:v>安全指标报表</c:v>
                </c:pt>
                <c:pt idx="7">
                  <c:v>备品备件报表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0.9</c:v>
                </c:pt>
                <c:pt idx="1">
                  <c:v>1.7</c:v>
                </c:pt>
                <c:pt idx="2">
                  <c:v>0.6</c:v>
                </c:pt>
                <c:pt idx="3">
                  <c:v>1.2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1.1</c:v>
                </c:pt>
              </c:numCache>
            </c:numRef>
          </c:val>
        </c:ser>
        <c:gapWidth val="150"/>
        <c:overlap val="0"/>
        <c:axId val="41978365"/>
        <c:axId val="95566212"/>
      </c:barChart>
      <c:catAx>
        <c:axId val="4197836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报表名称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5566212"/>
        <c:crosses val="autoZero"/>
        <c:auto val="1"/>
        <c:lblAlgn val="ctr"/>
        <c:lblOffset val="100"/>
        <c:noMultiLvlLbl val="0"/>
      </c:catAx>
      <c:valAx>
        <c:axId val="9556621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197836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报表产出时效</c:v>
                </c:pt>
                <c:pt idx="1">
                  <c:v>数据准确率</c:v>
                </c:pt>
                <c:pt idx="2">
                  <c:v>报表人力投入</c:v>
                </c:pt>
                <c:pt idx="3">
                  <c:v>指标异常发现时长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24</c:v>
                </c:pt>
                <c:pt idx="1">
                  <c:v>90</c:v>
                </c:pt>
                <c:pt idx="2">
                  <c:v>110</c:v>
                </c:pt>
                <c:pt idx="3">
                  <c:v>36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报表产出时效</c:v>
                </c:pt>
                <c:pt idx="1">
                  <c:v>数据准确率</c:v>
                </c:pt>
                <c:pt idx="2">
                  <c:v>报表人力投入</c:v>
                </c:pt>
                <c:pt idx="3">
                  <c:v>指标异常发现时长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2</c:v>
                </c:pt>
                <c:pt idx="1">
                  <c:v>99.5</c:v>
                </c:pt>
                <c:pt idx="2">
                  <c:v>30</c:v>
                </c:pt>
                <c:pt idx="3">
                  <c:v>4</c:v>
                </c:pt>
              </c:numCache>
            </c:numRef>
          </c:val>
        </c:ser>
        <c:gapWidth val="150"/>
        <c:overlap val="0"/>
        <c:axId val="42686656"/>
        <c:axId val="56213271"/>
      </c:barChart>
      <c:catAx>
        <c:axId val="42686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6213271"/>
        <c:crosses val="autoZero"/>
        <c:auto val="1"/>
        <c:lblAlgn val="ctr"/>
        <c:lblOffset val="100"/>
        <c:noMultiLvlLbl val="0"/>
      </c:catAx>
      <c:valAx>
        <c:axId val="5621327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68665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0" t="s">
        <v>27</v>
      </c>
    </row>
    <row r="10" customFormat="false" ht="15" hidden="false" customHeight="false" outlineLevel="0" collapsed="false">
      <c r="A10" s="11" t="s">
        <v>28</v>
      </c>
      <c r="B10" s="11" t="s">
        <v>29</v>
      </c>
      <c r="C10" s="12" t="n">
        <v>4</v>
      </c>
      <c r="D10" s="13" t="n">
        <v>6.9</v>
      </c>
      <c r="E10" s="13" t="n">
        <v>0.9</v>
      </c>
    </row>
    <row r="11" customFormat="false" ht="15" hidden="false" customHeight="false" outlineLevel="0" collapsed="false">
      <c r="A11" s="11" t="s">
        <v>30</v>
      </c>
      <c r="B11" s="11" t="s">
        <v>31</v>
      </c>
      <c r="C11" s="12" t="n">
        <v>4</v>
      </c>
      <c r="D11" s="13" t="n">
        <v>6.7</v>
      </c>
      <c r="E11" s="13" t="n">
        <v>1.7</v>
      </c>
    </row>
    <row r="12" customFormat="false" ht="15" hidden="false" customHeight="false" outlineLevel="0" collapsed="false">
      <c r="A12" s="11" t="s">
        <v>32</v>
      </c>
      <c r="B12" s="11" t="s">
        <v>31</v>
      </c>
      <c r="C12" s="12" t="n">
        <v>6</v>
      </c>
      <c r="D12" s="13" t="n">
        <v>5.5</v>
      </c>
      <c r="E12" s="13" t="n">
        <v>0.6</v>
      </c>
    </row>
    <row r="13" customFormat="false" ht="15" hidden="false" customHeight="false" outlineLevel="0" collapsed="false">
      <c r="A13" s="11" t="s">
        <v>33</v>
      </c>
      <c r="B13" s="11" t="s">
        <v>31</v>
      </c>
      <c r="C13" s="12" t="n">
        <v>6</v>
      </c>
      <c r="D13" s="13" t="n">
        <v>4.6</v>
      </c>
      <c r="E13" s="13" t="n">
        <v>1.2</v>
      </c>
    </row>
    <row r="14" customFormat="false" ht="15" hidden="false" customHeight="false" outlineLevel="0" collapsed="false">
      <c r="A14" s="11" t="s">
        <v>34</v>
      </c>
      <c r="B14" s="11" t="s">
        <v>35</v>
      </c>
      <c r="C14" s="12" t="n">
        <v>5</v>
      </c>
      <c r="D14" s="13" t="n">
        <v>4.8</v>
      </c>
      <c r="E14" s="13" t="n">
        <v>0.5</v>
      </c>
    </row>
    <row r="15" customFormat="false" ht="15" hidden="false" customHeight="false" outlineLevel="0" collapsed="false">
      <c r="A15" s="11" t="s">
        <v>36</v>
      </c>
      <c r="B15" s="11" t="s">
        <v>29</v>
      </c>
      <c r="C15" s="12" t="n">
        <v>2</v>
      </c>
      <c r="D15" s="13" t="n">
        <v>4.6</v>
      </c>
      <c r="E15" s="13" t="n">
        <v>0.5</v>
      </c>
    </row>
    <row r="16" customFormat="false" ht="15" hidden="false" customHeight="false" outlineLevel="0" collapsed="false">
      <c r="A16" s="11" t="s">
        <v>37</v>
      </c>
      <c r="B16" s="11" t="s">
        <v>35</v>
      </c>
      <c r="C16" s="12" t="n">
        <v>5</v>
      </c>
      <c r="D16" s="13" t="n">
        <v>2.9</v>
      </c>
      <c r="E16" s="13" t="n">
        <v>0.5</v>
      </c>
    </row>
    <row r="17" customFormat="false" ht="15" hidden="false" customHeight="false" outlineLevel="0" collapsed="false">
      <c r="A17" s="11" t="s">
        <v>38</v>
      </c>
      <c r="B17" s="11" t="s">
        <v>35</v>
      </c>
      <c r="C17" s="12" t="n">
        <v>4</v>
      </c>
      <c r="D17" s="13" t="n">
        <v>6</v>
      </c>
      <c r="E17" s="13" t="n">
        <v>1.1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4" t="str">
        <f aca="false">参数与输入!A10</f>
        <v>发电量日报</v>
      </c>
      <c r="B4" s="15" t="n">
        <f aca="false">参数与输入!D10-参数与输入!E10</f>
        <v>6</v>
      </c>
      <c r="C4" s="16" t="n">
        <f aca="false">IF(参数与输入!D10=0,0,B4/参数与输入!D10)</f>
        <v>0.869565217391304</v>
      </c>
      <c r="D4" s="17" t="str">
        <f aca="false">IF(C4&gt;=参数与输入!$B$5,"达标","关注")</f>
        <v>达标</v>
      </c>
      <c r="E4" s="17" t="n">
        <f aca="false">RANK(C4,$C$4:$C$11)</f>
        <v>4</v>
      </c>
    </row>
    <row r="5" customFormat="false" ht="15" hidden="false" customHeight="false" outlineLevel="0" collapsed="false">
      <c r="A5" s="14" t="str">
        <f aca="false">参数与输入!A11</f>
        <v>设备可用率周报</v>
      </c>
      <c r="B5" s="15" t="n">
        <f aca="false">参数与输入!D11-参数与输入!E11</f>
        <v>5</v>
      </c>
      <c r="C5" s="16" t="n">
        <f aca="false">IF(参数与输入!D11=0,0,B5/参数与输入!D11)</f>
        <v>0.746268656716418</v>
      </c>
      <c r="D5" s="17" t="str">
        <f aca="false">IF(C5&gt;=参数与输入!$B$5,"达标","关注")</f>
        <v>达标</v>
      </c>
      <c r="E5" s="17" t="n">
        <f aca="false">RANK(C5,$C$4:$C$11)</f>
        <v>7</v>
      </c>
    </row>
    <row r="6" customFormat="false" ht="15" hidden="false" customHeight="false" outlineLevel="0" collapsed="false">
      <c r="A6" s="14" t="str">
        <f aca="false">参数与输入!A12</f>
        <v>缺陷统计月报</v>
      </c>
      <c r="B6" s="15" t="n">
        <f aca="false">参数与输入!D12-参数与输入!E12</f>
        <v>4.9</v>
      </c>
      <c r="C6" s="16" t="n">
        <f aca="false">IF(参数与输入!D12=0,0,B6/参数与输入!D12)</f>
        <v>0.890909090909091</v>
      </c>
      <c r="D6" s="17" t="str">
        <f aca="false">IF(C6&gt;=参数与输入!$B$5,"达标","关注")</f>
        <v>达标</v>
      </c>
      <c r="E6" s="17" t="n">
        <f aca="false">RANK(C6,$C$4:$C$11)</f>
        <v>3</v>
      </c>
    </row>
    <row r="7" customFormat="false" ht="15" hidden="false" customHeight="false" outlineLevel="0" collapsed="false">
      <c r="A7" s="14" t="str">
        <f aca="false">参数与输入!A13</f>
        <v>检修计划执行表</v>
      </c>
      <c r="B7" s="15" t="n">
        <f aca="false">参数与输入!D13-参数与输入!E13</f>
        <v>3.4</v>
      </c>
      <c r="C7" s="16" t="n">
        <f aca="false">IF(参数与输入!D13=0,0,B7/参数与输入!D13)</f>
        <v>0.739130434782609</v>
      </c>
      <c r="D7" s="17" t="str">
        <f aca="false">IF(C7&gt;=参数与输入!$B$5,"达标","关注")</f>
        <v>达标</v>
      </c>
      <c r="E7" s="17" t="n">
        <f aca="false">RANK(C7,$C$4:$C$11)</f>
        <v>8</v>
      </c>
    </row>
    <row r="8" customFormat="false" ht="15" hidden="false" customHeight="false" outlineLevel="0" collapsed="false">
      <c r="A8" s="14" t="str">
        <f aca="false">参数与输入!A14</f>
        <v>电量结算报表</v>
      </c>
      <c r="B8" s="15" t="n">
        <f aca="false">参数与输入!D14-参数与输入!E14</f>
        <v>4.3</v>
      </c>
      <c r="C8" s="16" t="n">
        <f aca="false">IF(参数与输入!D14=0,0,B8/参数与输入!D14)</f>
        <v>0.895833333333333</v>
      </c>
      <c r="D8" s="17" t="str">
        <f aca="false">IF(C8&gt;=参数与输入!$B$5,"达标","关注")</f>
        <v>达标</v>
      </c>
      <c r="E8" s="17" t="n">
        <f aca="false">RANK(C8,$C$4:$C$11)</f>
        <v>1</v>
      </c>
    </row>
    <row r="9" customFormat="false" ht="15" hidden="false" customHeight="false" outlineLevel="0" collapsed="false">
      <c r="A9" s="14" t="str">
        <f aca="false">参数与输入!A15</f>
        <v>能耗分析报表</v>
      </c>
      <c r="B9" s="15" t="n">
        <f aca="false">参数与输入!D15-参数与输入!E15</f>
        <v>4.1</v>
      </c>
      <c r="C9" s="16" t="n">
        <f aca="false">IF(参数与输入!D15=0,0,B9/参数与输入!D15)</f>
        <v>0.891304347826087</v>
      </c>
      <c r="D9" s="17" t="str">
        <f aca="false">IF(C9&gt;=参数与输入!$B$5,"达标","关注")</f>
        <v>达标</v>
      </c>
      <c r="E9" s="17" t="n">
        <f aca="false">RANK(C9,$C$4:$C$11)</f>
        <v>2</v>
      </c>
    </row>
    <row r="10" customFormat="false" ht="15" hidden="false" customHeight="false" outlineLevel="0" collapsed="false">
      <c r="A10" s="14" t="str">
        <f aca="false">参数与输入!A16</f>
        <v>安全指标报表</v>
      </c>
      <c r="B10" s="15" t="n">
        <f aca="false">参数与输入!D16-参数与输入!E16</f>
        <v>2.4</v>
      </c>
      <c r="C10" s="16" t="n">
        <f aca="false">IF(参数与输入!D16=0,0,B10/参数与输入!D16)</f>
        <v>0.827586206896552</v>
      </c>
      <c r="D10" s="17" t="str">
        <f aca="false">IF(C10&gt;=参数与输入!$B$5,"达标","关注")</f>
        <v>达标</v>
      </c>
      <c r="E10" s="17" t="n">
        <f aca="false">RANK(C10,$C$4:$C$11)</f>
        <v>5</v>
      </c>
    </row>
    <row r="11" customFormat="false" ht="15" hidden="false" customHeight="false" outlineLevel="0" collapsed="false">
      <c r="A11" s="14" t="str">
        <f aca="false">参数与输入!A17</f>
        <v>备品备件报表</v>
      </c>
      <c r="B11" s="15" t="n">
        <f aca="false">参数与输入!D17-参数与输入!E17</f>
        <v>4.9</v>
      </c>
      <c r="C11" s="16" t="n">
        <f aca="false">IF(参数与输入!D17=0,0,B11/参数与输入!D17)</f>
        <v>0.816666666666667</v>
      </c>
      <c r="D11" s="17" t="str">
        <f aca="false">IF(C11&gt;=参数与输入!$B$5,"达标","关注")</f>
        <v>达标</v>
      </c>
      <c r="E11" s="17" t="n">
        <f aca="false">RANK(C11,$C$4:$C$11)</f>
        <v>6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8" t="s">
        <v>46</v>
      </c>
      <c r="B14" s="15" t="n">
        <f aca="false">SUM(B4:B11)</f>
        <v>35</v>
      </c>
    </row>
    <row r="15" customFormat="false" ht="15" hidden="false" customHeight="false" outlineLevel="0" collapsed="false">
      <c r="A15" s="18" t="s">
        <v>47</v>
      </c>
      <c r="B15" s="16" t="n">
        <f aca="false">AVERAGE(C4:C11)</f>
        <v>0.834657994315258</v>
      </c>
    </row>
    <row r="16" customFormat="false" ht="15" hidden="false" customHeight="false" outlineLevel="0" collapsed="false">
      <c r="A16" s="18" t="s">
        <v>48</v>
      </c>
      <c r="B16" s="19" t="n">
        <f aca="false">COUNTIF(D4:D11,"达标")</f>
        <v>8</v>
      </c>
    </row>
    <row r="17" customFormat="false" ht="15" hidden="false" customHeight="false" outlineLevel="0" collapsed="false">
      <c r="A17" s="18" t="s">
        <v>49</v>
      </c>
      <c r="B17" s="16" t="n">
        <f aca="false">MAX(C4:C11)</f>
        <v>0.895833333333333</v>
      </c>
    </row>
    <row r="18" customFormat="false" ht="15" hidden="false" customHeight="false" outlineLevel="0" collapsed="false">
      <c r="A18" s="18" t="s">
        <v>50</v>
      </c>
      <c r="B18" s="16" t="n">
        <f aca="false">MIN(C4:C11)</f>
        <v>0.739130434782609</v>
      </c>
    </row>
    <row r="19" customFormat="false" ht="15" hidden="false" customHeight="false" outlineLevel="0" collapsed="false">
      <c r="A19" s="18" t="s">
        <v>51</v>
      </c>
      <c r="B19" s="20" t="n">
        <f aca="false">B14*参数与输入!$B$7</f>
        <v>420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1" t="s">
        <v>58</v>
      </c>
      <c r="B4" s="17" t="n">
        <f aca="false">COUNTA(参数与输入!A10:A17)</f>
        <v>8</v>
      </c>
      <c r="C4" s="17" t="n">
        <v>8</v>
      </c>
      <c r="D4" s="17" t="str">
        <f aca="false">IF(B4=8,"通过","异常")</f>
        <v>通过</v>
      </c>
    </row>
    <row r="5" customFormat="false" ht="15" hidden="false" customHeight="false" outlineLevel="0" collapsed="false">
      <c r="A5" s="21" t="s">
        <v>59</v>
      </c>
      <c r="B5" s="17" t="n">
        <f aca="false">SUMPRODUCT(--ISNUMBER(参数与输入!C10:E17))</f>
        <v>24</v>
      </c>
      <c r="C5" s="17" t="n">
        <v>24</v>
      </c>
      <c r="D5" s="17" t="str">
        <f aca="false">IF(B5=24,"通过","异常")</f>
        <v>通过</v>
      </c>
    </row>
    <row r="6" customFormat="false" ht="15" hidden="false" customHeight="false" outlineLevel="0" collapsed="false">
      <c r="A6" s="21" t="s">
        <v>60</v>
      </c>
      <c r="B6" s="17" t="n">
        <f aca="false">SUMPRODUCT(--(参数与输入!E10:E17&gt;=参数与输入!D10:D17))</f>
        <v>0</v>
      </c>
      <c r="C6" s="17" t="n">
        <v>0</v>
      </c>
      <c r="D6" s="17" t="str">
        <f aca="false">IF(B6=0,"通过","异常")</f>
        <v>通过</v>
      </c>
    </row>
    <row r="7" customFormat="false" ht="15" hidden="false" customHeight="false" outlineLevel="0" collapsed="false">
      <c r="A7" s="21" t="s">
        <v>61</v>
      </c>
      <c r="B7" s="17" t="n">
        <f aca="false">ROUND(SUM(分析计算!B4:B11)-(SUM(参数与输入!D10:D17)-SUM(参数与输入!E10:E17)),4)</f>
        <v>0</v>
      </c>
      <c r="C7" s="17" t="n">
        <v>0</v>
      </c>
      <c r="D7" s="17" t="str">
        <f aca="false">IF(ABS(B7)&lt;0.001,"通过","异常")</f>
        <v>通过</v>
      </c>
    </row>
    <row r="8" customFormat="false" ht="15" hidden="false" customHeight="false" outlineLevel="0" collapsed="false">
      <c r="A8" s="21" t="s">
        <v>62</v>
      </c>
      <c r="B8" s="17" t="n">
        <f aca="false">SUMPRODUCT(--(分析计算!C4:C11&lt;0))+SUMPRODUCT(--(分析计算!C4:C11&gt;1))</f>
        <v>0</v>
      </c>
      <c r="C8" s="17" t="n">
        <v>0</v>
      </c>
      <c r="D8" s="17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2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1" t="s">
        <v>71</v>
      </c>
      <c r="B32" s="21" t="s">
        <v>72</v>
      </c>
      <c r="C32" s="11" t="n">
        <v>24</v>
      </c>
      <c r="D32" s="11" t="n">
        <v>2</v>
      </c>
    </row>
    <row r="33" customFormat="false" ht="15" hidden="false" customHeight="false" outlineLevel="0" collapsed="false">
      <c r="A33" s="21" t="s">
        <v>73</v>
      </c>
      <c r="B33" s="23" t="s">
        <v>74</v>
      </c>
      <c r="C33" s="11" t="n">
        <v>90</v>
      </c>
      <c r="D33" s="11" t="n">
        <v>99.5</v>
      </c>
    </row>
    <row r="34" customFormat="false" ht="15" hidden="false" customHeight="false" outlineLevel="0" collapsed="false">
      <c r="A34" s="21" t="s">
        <v>75</v>
      </c>
      <c r="B34" s="21" t="s">
        <v>76</v>
      </c>
      <c r="C34" s="11" t="n">
        <v>110</v>
      </c>
      <c r="D34" s="11" t="n">
        <v>30</v>
      </c>
    </row>
    <row r="35" customFormat="false" ht="15" hidden="false" customHeight="false" outlineLevel="0" collapsed="false">
      <c r="A35" s="21" t="s">
        <v>77</v>
      </c>
      <c r="B35" s="21" t="s">
        <v>72</v>
      </c>
      <c r="C35" s="11" t="n">
        <v>36</v>
      </c>
      <c r="D35" s="11" t="n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2026-08-31T15:01:03Z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