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<sst xmlns="http://schemas.openxmlformats.org/spreadsheetml/2006/main" count="85" uniqueCount="77">
  <si>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物流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供应链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异常预警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</si>
  <si>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</si>
  <si>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</si>
  <si>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物流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供应链行业「异常预警」场景。干线延误、破损、错分等异常发现滞后，客户投诉先于内部知晓。本方案对全链路物流数据实时监测，异常自动识别分级并推送责任节点，处置进度全程跟踪，把被动客诉变为主动服务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</si>
  <si>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</si>
  <si>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</si>
  <si>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</si>
  <si>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038-industry-</t>
    </r>
    <r>
      <rPr>
        <sz val="11"/>
        <color rgb="FF000000"/>
        <rFont val="Noto Sans CJK SC"/>
        <family val="2"/>
      </rPr>
      <t xml:space="preserve">物流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供应链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异常预警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</si>
  <si>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</si>
  <si>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</si>
  <si>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</si>
  <si>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</si>
  <si>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</si>
  <si>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遵循道路运输安全法规与数据安全要求，客户面单信息脱敏处理，冷链等特殊品类执行专项规范。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调度与预测结果由运营调度主管确认后下发执行，保留人工干预通道。</t>
    </r>
  </si>
  <si>
    <t xml:space="preserve">异常类型发现时效对比（示例数据）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</si>
  <si>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</si>
  <si>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</si>
  <si>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</si>
  <si>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</si>
  <si>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</si>
  <si>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</si>
  <si>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</si>
  <si>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</si>
  <si>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异常类型</t>
  </si>
  <si>
    <t xml:space="preserve">发生环节</t>
  </si>
  <si>
    <t xml:space="preserve">月异常单量</t>
  </si>
  <si>
    <r>
      <rPr>
        <b val="true"/>
        <sz val="11"/>
        <color rgb="FFFFFFFF"/>
        <rFont val="Noto Sans CJK SC"/>
        <family val="2"/>
      </rPr>
      <t xml:space="preserve">人工发现时长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</si>
  <si>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发现时长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</si>
  <si>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干线延误</t>
  </si>
  <si>
    <t xml:space="preserve">末端</t>
  </si>
  <si>
    <t xml:space="preserve">包裹破损</t>
  </si>
  <si>
    <t xml:space="preserve">干线</t>
  </si>
  <si>
    <t xml:space="preserve">错分错发</t>
  </si>
  <si>
    <t xml:space="preserve">天气影响滞留</t>
  </si>
  <si>
    <t xml:space="preserve">爆仓积压</t>
  </si>
  <si>
    <t xml:space="preserve">冷链断链</t>
  </si>
  <si>
    <t xml:space="preserve">清关受阻</t>
  </si>
  <si>
    <t xml:space="preserve">疑似丢件</t>
  </si>
  <si>
    <t xml:space="preserve">注：上表为虚构示例数据，复用时请整行替换为本单位真实数据，行数增减需同步调整“分析计算”与“校验”表公式范围。</t>
  </si>
  <si>
    <t xml:space="preserve">异常预警效果测算（公式区，请勿手工覆盖）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</si>
  <si>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改善量（人工发现时长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发现时长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</si>
  <si>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发现时效提升率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</si>
  <si>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</si>
  <si>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</si>
  <si>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</si>
  <si>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</si>
  <si>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</si>
  <si>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</si>
  <si>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</si>
  <si>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</si>
  <si>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</si>
  <si>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</si>
  <si>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</si>
  <si>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</si>
  <si>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</si>
  <si>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</si>
  <si>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</si>
  <si>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</si>
  <si>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</si>
  <si>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</si>
  <si>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</si>
  <si>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</si>
  <si>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</si>
  <si>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</si>
  <si>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异常类型发现时效对比（示例数据）——基准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</si>
  <si>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</si>
  <si>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</si>
  <si>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</si>
  <si>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</si>
  <si>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</si>
  <si>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异常预警提前量</t>
  </si>
  <si>
    <t xml:space="preserve">小时</t>
  </si>
  <si>
    <t xml:space="preserve">异常处理时长</t>
  </si>
  <si>
    <t xml:space="preserve">客诉率</t>
  </si>
  <si>
    <t xml:space="preserve">%</t>
  </si>
  <si>
    <t xml:space="preserve">月度理赔成本</t>
  </si>
  <si>
    <t xml:space="preserve">万元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</si>
</sst>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人工发现时长(小时) 与 AI发现时长(小时)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人工发现时长(小时)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干线延误</c:v>
                </c:pt>
                <c:pt idx="1">
                  <c:v>包裹破损</c:v>
                </c:pt>
                <c:pt idx="2">
                  <c:v>错分错发</c:v>
                </c:pt>
                <c:pt idx="3">
                  <c:v>天气影响滞留</c:v>
                </c:pt>
                <c:pt idx="4">
                  <c:v>爆仓积压</c:v>
                </c:pt>
                <c:pt idx="5">
                  <c:v>冷链断链</c:v>
                </c:pt>
                <c:pt idx="6">
                  <c:v>清关受阻</c:v>
                </c:pt>
                <c:pt idx="7">
                  <c:v>疑似丢件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12.6</c:v>
                </c:pt>
                <c:pt idx="1">
                  <c:v>18</c:v>
                </c:pt>
                <c:pt idx="2">
                  <c:v>15.8</c:v>
                </c:pt>
                <c:pt idx="3">
                  <c:v>16.4</c:v>
                </c:pt>
                <c:pt idx="4">
                  <c:v>8.5</c:v>
                </c:pt>
                <c:pt idx="5">
                  <c:v>6.8</c:v>
                </c:pt>
                <c:pt idx="6">
                  <c:v>11.5</c:v>
                </c:pt>
                <c:pt idx="7">
                  <c:v>4.5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AI发现时长(小时)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干线延误</c:v>
                </c:pt>
                <c:pt idx="1">
                  <c:v>包裹破损</c:v>
                </c:pt>
                <c:pt idx="2">
                  <c:v>错分错发</c:v>
                </c:pt>
                <c:pt idx="3">
                  <c:v>天气影响滞留</c:v>
                </c:pt>
                <c:pt idx="4">
                  <c:v>爆仓积压</c:v>
                </c:pt>
                <c:pt idx="5">
                  <c:v>冷链断链</c:v>
                </c:pt>
                <c:pt idx="6">
                  <c:v>清关受阻</c:v>
                </c:pt>
                <c:pt idx="7">
                  <c:v>疑似丢件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</c:v>
                </c:pt>
                <c:pt idx="1">
                  <c:v>1.9</c:v>
                </c:pt>
                <c:pt idx="2">
                  <c:v>1.6</c:v>
                </c:pt>
                <c:pt idx="3">
                  <c:v>1.6</c:v>
                </c:pt>
                <c:pt idx="4">
                  <c:v>1.2</c:v>
                </c:pt>
                <c:pt idx="5">
                  <c:v>0.9</c:v>
                </c:pt>
                <c:pt idx="6">
                  <c:v>1.5</c:v>
                </c:pt>
                <c:pt idx="7">
                  <c:v>0.5</c:v>
                </c:pt>
              </c:numCache>
            </c:numRef>
          </c:val>
        </c:ser>
        <c:gapWidth val="150"/>
        <c:overlap val="0"/>
        <c:axId val="56632671"/>
        <c:axId val="92033483"/>
      </c:barChart>
      <c:catAx>
        <c:axId val="566326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异常类型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033483"/>
        <c:crosses val="autoZero"/>
        <c:auto val="1"/>
        <c:lblAlgn val="ctr"/>
        <c:lblOffset val="100"/>
        <c:noMultiLvlLbl val="0"/>
      </c:catAx>
      <c:valAx>
        <c:axId val="9203348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6326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异常预警提前量</c:v>
                </c:pt>
                <c:pt idx="1">
                  <c:v>异常处理时长</c:v>
                </c:pt>
                <c:pt idx="2">
                  <c:v>客诉率</c:v>
                </c:pt>
                <c:pt idx="3">
                  <c:v>月度理赔成本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0.5</c:v>
                </c:pt>
                <c:pt idx="1">
                  <c:v>18</c:v>
                </c:pt>
                <c:pt idx="2">
                  <c:v>2.8</c:v>
                </c:pt>
                <c:pt idx="3">
                  <c:v>32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异常预警提前量</c:v>
                </c:pt>
                <c:pt idx="1">
                  <c:v>异常处理时长</c:v>
                </c:pt>
                <c:pt idx="2">
                  <c:v>客诉率</c:v>
                </c:pt>
                <c:pt idx="3">
                  <c:v>月度理赔成本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6</c:v>
                </c:pt>
                <c:pt idx="1">
                  <c:v>5</c:v>
                </c:pt>
                <c:pt idx="2">
                  <c:v>1.1</c:v>
                </c:pt>
                <c:pt idx="3">
                  <c:v>15</c:v>
                </c:pt>
              </c:numCache>
            </c:numRef>
          </c:val>
        </c:ser>
        <c:gapWidth val="150"/>
        <c:overlap val="0"/>
        <c:axId val="19532377"/>
        <c:axId val="84591663"/>
      </c:barChart>
      <c:catAx>
        <c:axId val="195323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591663"/>
        <c:crosses val="autoZero"/>
        <c:auto val="1"/>
        <c:lblAlgn val="ctr"/>
        <c:lblOffset val="100"/>
        <c:noMultiLvlLbl val="0"/>
      </c:catAx>
      <c:valAx>
        <c:axId val="845916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5323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1924</v>
      </c>
      <c r="D10" s="14" t="n">
        <v>12.6</v>
      </c>
      <c r="E10" s="14" t="n">
        <v>2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1700</v>
      </c>
      <c r="D11" s="14" t="n">
        <v>18</v>
      </c>
      <c r="E11" s="14" t="n">
        <v>1.9</v>
      </c>
    </row>
    <row r="12" customFormat="false" ht="15" hidden="false" customHeight="false" outlineLevel="0" collapsed="false">
      <c r="A12" s="12" t="s">
        <v>32</v>
      </c>
      <c r="B12" s="12" t="s">
        <v>29</v>
      </c>
      <c r="C12" s="13" t="n">
        <v>896</v>
      </c>
      <c r="D12" s="14" t="n">
        <v>15.8</v>
      </c>
      <c r="E12" s="14" t="n">
        <v>1.6</v>
      </c>
    </row>
    <row r="13" customFormat="false" ht="15" hidden="false" customHeight="false" outlineLevel="0" collapsed="false">
      <c r="A13" s="12" t="s">
        <v>33</v>
      </c>
      <c r="B13" s="12" t="s">
        <v>29</v>
      </c>
      <c r="C13" s="13" t="n">
        <v>1549</v>
      </c>
      <c r="D13" s="14" t="n">
        <v>16.4</v>
      </c>
      <c r="E13" s="14" t="n">
        <v>1.6</v>
      </c>
    </row>
    <row r="14" customFormat="false" ht="15" hidden="false" customHeight="false" outlineLevel="0" collapsed="false">
      <c r="A14" s="12" t="s">
        <v>34</v>
      </c>
      <c r="B14" s="12" t="s">
        <v>29</v>
      </c>
      <c r="C14" s="13" t="n">
        <v>1841</v>
      </c>
      <c r="D14" s="14" t="n">
        <v>8.5</v>
      </c>
      <c r="E14" s="14" t="n">
        <v>1.2</v>
      </c>
    </row>
    <row r="15" customFormat="false" ht="15" hidden="false" customHeight="false" outlineLevel="0" collapsed="false">
      <c r="A15" s="12" t="s">
        <v>35</v>
      </c>
      <c r="B15" s="12" t="s">
        <v>29</v>
      </c>
      <c r="C15" s="13" t="n">
        <v>2200</v>
      </c>
      <c r="D15" s="14" t="n">
        <v>6.8</v>
      </c>
      <c r="E15" s="14" t="n">
        <v>0.9</v>
      </c>
    </row>
    <row r="16" customFormat="false" ht="15" hidden="false" customHeight="false" outlineLevel="0" collapsed="false">
      <c r="A16" s="12" t="s">
        <v>36</v>
      </c>
      <c r="B16" s="12" t="s">
        <v>31</v>
      </c>
      <c r="C16" s="13" t="n">
        <v>1758</v>
      </c>
      <c r="D16" s="14" t="n">
        <v>11.5</v>
      </c>
      <c r="E16" s="14" t="n">
        <v>1.5</v>
      </c>
    </row>
    <row r="17" customFormat="false" ht="15" hidden="false" customHeight="false" outlineLevel="0" collapsed="false">
      <c r="A17" s="12" t="s">
        <v>37</v>
      </c>
      <c r="B17" s="12" t="s">
        <v>29</v>
      </c>
      <c r="C17" s="13" t="n">
        <v>2266</v>
      </c>
      <c r="D17" s="14" t="n">
        <v>4.5</v>
      </c>
      <c r="E17" s="14" t="n">
        <v>0.5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5" t="str">
        <f aca="false">参数与输入!A10</f>
        <v>干线延误</v>
      </c>
      <c r="B4" s="16" t="n">
        <f aca="false">参数与输入!D10-参数与输入!E10</f>
        <v>10.6</v>
      </c>
      <c r="C4" s="17" t="n">
        <f aca="false">IF(参数与输入!D10=0,0,B4/参数与输入!D10)</f>
        <v>0.841269841269841</v>
      </c>
      <c r="D4" s="18" t="str">
        <f aca="false">IF(C4&gt;=参数与输入!$B$5,"达标","关注")</f>
        <v>达标</v>
      </c>
      <c r="E4" s="18" t="n">
        <f aca="false">RANK(C4,$C$4:$C$11)</f>
        <v>8</v>
      </c>
    </row>
    <row r="5" customFormat="false" ht="15" hidden="false" customHeight="false" outlineLevel="0" collapsed="false">
      <c r="A5" s="15" t="str">
        <f aca="false">参数与输入!A11</f>
        <v>包裹破损</v>
      </c>
      <c r="B5" s="16" t="n">
        <f aca="false">参数与输入!D11-参数与输入!E11</f>
        <v>16.1</v>
      </c>
      <c r="C5" s="17" t="n">
        <f aca="false">IF(参数与输入!D11=0,0,B5/参数与输入!D11)</f>
        <v>0.894444444444445</v>
      </c>
      <c r="D5" s="18" t="str">
        <f aca="false">IF(C5&gt;=参数与输入!$B$5,"达标","关注")</f>
        <v>达标</v>
      </c>
      <c r="E5" s="18" t="n">
        <f aca="false">RANK(C5,$C$4:$C$11)</f>
        <v>3</v>
      </c>
    </row>
    <row r="6" customFormat="false" ht="15" hidden="false" customHeight="false" outlineLevel="0" collapsed="false">
      <c r="A6" s="15" t="str">
        <f aca="false">参数与输入!A12</f>
        <v>错分错发</v>
      </c>
      <c r="B6" s="16" t="n">
        <f aca="false">参数与输入!D12-参数与输入!E12</f>
        <v>14.2</v>
      </c>
      <c r="C6" s="17" t="n">
        <f aca="false">IF(参数与输入!D12=0,0,B6/参数与输入!D12)</f>
        <v>0.89873417721519</v>
      </c>
      <c r="D6" s="18" t="str">
        <f aca="false">IF(C6&gt;=参数与输入!$B$5,"达标","关注")</f>
        <v>达标</v>
      </c>
      <c r="E6" s="18" t="n">
        <f aca="false">RANK(C6,$C$4:$C$11)</f>
        <v>2</v>
      </c>
    </row>
    <row r="7" customFormat="false" ht="15" hidden="false" customHeight="false" outlineLevel="0" collapsed="false">
      <c r="A7" s="15" t="str">
        <f aca="false">参数与输入!A13</f>
        <v>天气影响滞留</v>
      </c>
      <c r="B7" s="16" t="n">
        <f aca="false">参数与输入!D13-参数与输入!E13</f>
        <v>14.8</v>
      </c>
      <c r="C7" s="17" t="n">
        <f aca="false">IF(参数与输入!D13=0,0,B7/参数与输入!D13)</f>
        <v>0.902439024390244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爆仓积压</v>
      </c>
      <c r="B8" s="16" t="n">
        <f aca="false">参数与输入!D14-参数与输入!E14</f>
        <v>7.3</v>
      </c>
      <c r="C8" s="17" t="n">
        <f aca="false">IF(参数与输入!D14=0,0,B8/参数与输入!D14)</f>
        <v>0.858823529411765</v>
      </c>
      <c r="D8" s="18" t="str">
        <f aca="false">IF(C8&gt;=参数与输入!$B$5,"达标","关注")</f>
        <v>达标</v>
      </c>
      <c r="E8" s="18" t="n">
        <f aca="false">RANK(C8,$C$4:$C$11)</f>
        <v>7</v>
      </c>
    </row>
    <row r="9" customFormat="false" ht="15" hidden="false" customHeight="false" outlineLevel="0" collapsed="false">
      <c r="A9" s="15" t="str">
        <f aca="false">参数与输入!A15</f>
        <v>冷链断链</v>
      </c>
      <c r="B9" s="16" t="n">
        <f aca="false">参数与输入!D15-参数与输入!E15</f>
        <v>5.9</v>
      </c>
      <c r="C9" s="17" t="n">
        <f aca="false">IF(参数与输入!D15=0,0,B9/参数与输入!D15)</f>
        <v>0.867647058823529</v>
      </c>
      <c r="D9" s="18" t="str">
        <f aca="false">IF(C9&gt;=参数与输入!$B$5,"达标","关注")</f>
        <v>达标</v>
      </c>
      <c r="E9" s="18" t="n">
        <f aca="false">RANK(C9,$C$4:$C$11)</f>
        <v>6</v>
      </c>
    </row>
    <row r="10" customFormat="false" ht="15" hidden="false" customHeight="false" outlineLevel="0" collapsed="false">
      <c r="A10" s="15" t="str">
        <f aca="false">参数与输入!A16</f>
        <v>清关受阻</v>
      </c>
      <c r="B10" s="16" t="n">
        <f aca="false">参数与输入!D16-参数与输入!E16</f>
        <v>10</v>
      </c>
      <c r="C10" s="17" t="n">
        <f aca="false">IF(参数与输入!D16=0,0,B10/参数与输入!D16)</f>
        <v>0.869565217391304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疑似丢件</v>
      </c>
      <c r="B11" s="16" t="n">
        <f aca="false">参数与输入!D17-参数与输入!E17</f>
        <v>4</v>
      </c>
      <c r="C11" s="17" t="n">
        <f aca="false">IF(参数与输入!D17=0,0,B11/参数与输入!D17)</f>
        <v>0.888888888888889</v>
      </c>
      <c r="D11" s="18" t="str">
        <f aca="false">IF(C11&gt;=参数与输入!$B$5,"达标","关注")</f>
        <v>达标</v>
      </c>
      <c r="E11" s="18" t="n">
        <f aca="false">RANK(C11,$C$4:$C$11)</f>
        <v>4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19" t="s">
        <v>45</v>
      </c>
      <c r="B14" s="16" t="n">
        <f aca="false">SUM(B4:B11)</f>
        <v>82.9</v>
      </c>
    </row>
    <row r="15" customFormat="false" ht="15" hidden="false" customHeight="false" outlineLevel="0" collapsed="false">
      <c r="A15" s="19" t="s">
        <v>46</v>
      </c>
      <c r="B15" s="17" t="n">
        <f aca="false">AVERAGE(C4:C11)</f>
        <v>0.877726522729401</v>
      </c>
    </row>
    <row r="16" customFormat="false" ht="15" hidden="false" customHeight="false" outlineLevel="0" collapsed="false">
      <c r="A16" s="19" t="s">
        <v>47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48</v>
      </c>
      <c r="B17" s="17" t="n">
        <f aca="false">MAX(C4:C11)</f>
        <v>0.902439024390244</v>
      </c>
    </row>
    <row r="18" customFormat="false" ht="15" hidden="false" customHeight="false" outlineLevel="0" collapsed="false">
      <c r="A18" s="19" t="s">
        <v>49</v>
      </c>
      <c r="B18" s="17" t="n">
        <f aca="false">MIN(C4:C11)</f>
        <v>0.841269841269841</v>
      </c>
    </row>
    <row r="19" customFormat="false" ht="15" hidden="false" customHeight="false" outlineLevel="0" collapsed="false">
      <c r="A19" s="19" t="s">
        <v>50</v>
      </c>
      <c r="B19" s="21" t="n">
        <f aca="false">B14*参数与输入!$B$7</f>
        <v>994.8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2" t="s">
        <v>57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58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59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60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61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2" t="s">
        <v>70</v>
      </c>
      <c r="B32" s="22" t="s">
        <v>71</v>
      </c>
      <c r="C32" s="12" t="n">
        <v>0.5</v>
      </c>
      <c r="D32" s="12" t="n">
        <v>6</v>
      </c>
    </row>
    <row r="33" customFormat="false" ht="15" hidden="false" customHeight="false" outlineLevel="0" collapsed="false">
      <c r="A33" s="22" t="s">
        <v>72</v>
      </c>
      <c r="B33" s="22" t="s">
        <v>71</v>
      </c>
      <c r="C33" s="12" t="n">
        <v>18</v>
      </c>
      <c r="D33" s="12" t="n">
        <v>5</v>
      </c>
    </row>
    <row r="34" customFormat="false" ht="15" hidden="false" customHeight="false" outlineLevel="0" collapsed="false">
      <c r="A34" s="22" t="s">
        <v>73</v>
      </c>
      <c r="B34" s="24" t="s">
        <v>74</v>
      </c>
      <c r="C34" s="12" t="n">
        <v>2.8</v>
      </c>
      <c r="D34" s="12" t="n">
        <v>1.1</v>
      </c>
    </row>
    <row r="35" customFormat="false" ht="15" hidden="false" customHeight="false" outlineLevel="0" collapsed="false">
      <c r="A35" s="22" t="s">
        <v>75</v>
      </c>
      <c r="B35" s="22" t="s">
        <v>76</v>
      </c>
      <c r="C35" s="12" t="n">
        <v>32</v>
      </c>
      <c r="D35" s="12" t="n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