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使用说明" sheetId="1" state="visible" r:id="rId2"/>
    <sheet name="参数与字典" sheetId="2" state="visible" r:id="rId3"/>
    <sheet name="案件台账" sheetId="3" state="visible" r:id="rId4"/>
    <sheet name="风险评分卡" sheetId="4" state="visible" r:id="rId5"/>
    <sheet name="汇总看板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<sst xmlns="http://schemas.openxmlformats.org/spreadsheetml/2006/main" count="327" uniqueCount="168">
  <si>
    <r>
      <rPr>
        <b val="true"/>
        <sz val="16"/>
        <color rgb="FF1F4E79"/>
        <rFont val="Noto Sans CJK SC"/>
        <family val="2"/>
      </rPr>
      <t xml:space="preserve">理赔初审工作台模板</t>
    </r>
    <r>
      <rPr>
        <b val="true"/>
        <sz val="16"/>
        <color rgb="FF1F4E79"/>
        <rFont val="Microsoft YaHei"/>
        <family val="0"/>
        <charset val="1"/>
      </rPr>
      <t xml:space="preserve">(</t>
    </r>
    <r>
      <rPr>
        <b val="true"/>
        <sz val="16"/>
        <color rgb="FF1F4E79"/>
        <rFont val="Noto Sans CJK SC"/>
        <family val="2"/>
      </rPr>
      <t xml:space="preserve">示例</t>
    </r>
    <r>
      <rPr>
        <b val="true"/>
        <sz val="16"/>
        <color rgb="FF1F4E79"/>
        <rFont val="Microsoft YaHei"/>
        <family val="0"/>
        <charset val="1"/>
      </rPr>
      <t xml:space="preserve">)</t>
    </r>
  </si>
  <si>
    <r>
      <rPr>
        <sz val="9"/>
        <color rgb="FF808080"/>
        <rFont val="Noto Sans CJK SC"/>
        <family val="2"/>
      </rPr>
      <t xml:space="preserve">境核</t>
    </r>
    <r>
      <rPr>
        <sz val="9"/>
        <color rgb="FF808080"/>
        <rFont val="Microsoft YaHei"/>
        <family val="0"/>
        <charset val="1"/>
      </rPr>
      <t xml:space="preserve">AI · </t>
    </r>
    <r>
      <rPr>
        <sz val="9"/>
        <color rgb="FF808080"/>
        <rFont val="Noto Sans CJK SC"/>
        <family val="2"/>
      </rPr>
      <t xml:space="preserve">场景体验库 </t>
    </r>
    <r>
      <rPr>
        <sz val="9"/>
        <color rgb="FF808080"/>
        <rFont val="Microsoft YaHei"/>
        <family val="0"/>
        <charset val="1"/>
      </rPr>
      <t xml:space="preserve">| </t>
    </r>
    <r>
      <rPr>
        <sz val="9"/>
        <color rgb="FF808080"/>
        <rFont val="Noto Sans CJK SC"/>
        <family val="2"/>
      </rPr>
      <t xml:space="preserve">配套《保险理赔初审操作手册》使用 </t>
    </r>
    <r>
      <rPr>
        <sz val="9"/>
        <color rgb="FF808080"/>
        <rFont val="Microsoft YaHei"/>
        <family val="0"/>
        <charset val="1"/>
      </rPr>
      <t xml:space="preserve">| </t>
    </r>
    <r>
      <rPr>
        <sz val="9"/>
        <color rgb="FF808080"/>
        <rFont val="Noto Sans CJK SC"/>
        <family val="2"/>
      </rPr>
      <t xml:space="preserve">版本 </t>
    </r>
    <r>
      <rPr>
        <sz val="9"/>
        <color rgb="FF808080"/>
        <rFont val="Microsoft YaHei"/>
        <family val="0"/>
        <charset val="1"/>
      </rPr>
      <t xml:space="preserve">V1.0(2026-08)</t>
    </r>
  </si>
  <si>
    <t xml:space="preserve">一、模板用途</t>
  </si>
  <si>
    <r>
      <rPr>
        <sz val="10"/>
        <rFont val="Noto Sans CJK SC"/>
        <family val="2"/>
      </rPr>
      <t xml:space="preserve">本模板为保险理赔初审岗的日常工作台</t>
    </r>
    <r>
      <rPr>
        <sz val="10"/>
        <rFont val="Microsoft YaHei"/>
        <family val="0"/>
        <charset val="1"/>
      </rPr>
      <t xml:space="preserve">,</t>
    </r>
    <r>
      <rPr>
        <sz val="10"/>
        <rFont val="Noto Sans CJK SC"/>
        <family val="2"/>
      </rPr>
      <t xml:space="preserve">覆盖案件登记、五查记录、直通判定、</t>
    </r>
    <r>
      <rPr>
        <sz val="10"/>
        <rFont val="Microsoft YaHei"/>
        <family val="0"/>
        <charset val="1"/>
      </rPr>
      <t xml:space="preserve">SLA </t>
    </r>
    <r>
      <rPr>
        <sz val="10"/>
        <rFont val="Noto Sans CJK SC"/>
        <family val="2"/>
      </rPr>
      <t xml:space="preserve">时效监控、风险评分与汇总看板</t>
    </r>
    <r>
      <rPr>
        <sz val="10"/>
        <rFont val="Microsoft YaHei"/>
        <family val="0"/>
        <charset val="1"/>
      </rPr>
      <t xml:space="preserve">,</t>
    </r>
    <r>
      <rPr>
        <sz val="10"/>
        <rFont val="Noto Sans CJK SC"/>
        <family val="2"/>
      </rPr>
      <t xml:space="preserve">与操作手册第 </t>
    </r>
    <r>
      <rPr>
        <sz val="10"/>
        <rFont val="Microsoft YaHei"/>
        <family val="0"/>
        <charset val="1"/>
      </rPr>
      <t xml:space="preserve">3-6 </t>
    </r>
    <r>
      <rPr>
        <sz val="10"/>
        <rFont val="Noto Sans CJK SC"/>
        <family val="2"/>
      </rPr>
      <t xml:space="preserve">章规则一一对应</t>
    </r>
    <r>
      <rPr>
        <sz val="10"/>
        <rFont val="Microsoft YaHei"/>
        <family val="0"/>
        <charset val="1"/>
      </rPr>
      <t xml:space="preserve">,</t>
    </r>
    <r>
      <rPr>
        <sz val="10"/>
        <rFont val="Noto Sans CJK SC"/>
        <family val="2"/>
      </rPr>
      <t xml:space="preserve">可直接投入使用并按机构规则调整参数。</t>
    </r>
  </si>
  <si>
    <t xml:space="preserve">工作表</t>
  </si>
  <si>
    <t xml:space="preserve">用途说明</t>
  </si>
  <si>
    <t xml:space="preserve">参数与字典</t>
  </si>
  <si>
    <r>
      <rPr>
        <sz val="10"/>
        <rFont val="Noto Sans CJK SC"/>
        <family val="2"/>
      </rPr>
      <t xml:space="preserve">全部阈值参数</t>
    </r>
    <r>
      <rPr>
        <sz val="10"/>
        <rFont val="Microsoft YaHei"/>
        <family val="0"/>
        <charset val="1"/>
      </rPr>
      <t xml:space="preserve">(</t>
    </r>
    <r>
      <rPr>
        <sz val="10"/>
        <rFont val="Noto Sans CJK SC"/>
        <family val="2"/>
      </rPr>
      <t xml:space="preserve">蓝字可改</t>
    </r>
    <r>
      <rPr>
        <sz val="10"/>
        <rFont val="Microsoft YaHei"/>
        <family val="0"/>
        <charset val="1"/>
      </rPr>
      <t xml:space="preserve">)</t>
    </r>
    <r>
      <rPr>
        <sz val="10"/>
        <rFont val="Noto Sans CJK SC"/>
        <family val="2"/>
      </rPr>
      <t xml:space="preserve">与下拉字典</t>
    </r>
    <r>
      <rPr>
        <sz val="10"/>
        <rFont val="Microsoft YaHei"/>
        <family val="0"/>
        <charset val="1"/>
      </rPr>
      <t xml:space="preserve">;</t>
    </r>
    <r>
      <rPr>
        <sz val="10"/>
        <rFont val="Noto Sans CJK SC"/>
        <family val="2"/>
      </rPr>
      <t xml:space="preserve">修改后台账与看板自动联动。</t>
    </r>
  </si>
  <si>
    <t xml:space="preserve">案件台账</t>
  </si>
  <si>
    <r>
      <rPr>
        <sz val="10"/>
        <rFont val="Noto Sans CJK SC"/>
        <family val="2"/>
      </rPr>
      <t xml:space="preserve">逐案登记与初审留痕</t>
    </r>
    <r>
      <rPr>
        <sz val="10"/>
        <rFont val="Microsoft YaHei"/>
        <family val="0"/>
        <charset val="1"/>
      </rPr>
      <t xml:space="preserve">;</t>
    </r>
    <r>
      <rPr>
        <sz val="10"/>
        <rFont val="Noto Sans CJK SC"/>
        <family val="2"/>
      </rPr>
      <t xml:space="preserve">灰底列为自动计算</t>
    </r>
    <r>
      <rPr>
        <sz val="10"/>
        <rFont val="Microsoft YaHei"/>
        <family val="0"/>
        <charset val="1"/>
      </rPr>
      <t xml:space="preserve">(</t>
    </r>
    <r>
      <rPr>
        <sz val="10"/>
        <rFont val="Noto Sans CJK SC"/>
        <family val="2"/>
      </rPr>
      <t xml:space="preserve">直通判定、时效、</t>
    </r>
    <r>
      <rPr>
        <sz val="10"/>
        <rFont val="Microsoft YaHei"/>
        <family val="0"/>
        <charset val="1"/>
      </rPr>
      <t xml:space="preserve">SLA</t>
    </r>
    <r>
      <rPr>
        <sz val="10"/>
        <rFont val="Noto Sans CJK SC"/>
        <family val="2"/>
      </rPr>
      <t xml:space="preserve">、校验提示</t>
    </r>
    <r>
      <rPr>
        <sz val="10"/>
        <rFont val="Microsoft YaHei"/>
        <family val="0"/>
        <charset val="1"/>
      </rPr>
      <t xml:space="preserve">),</t>
    </r>
    <r>
      <rPr>
        <sz val="10"/>
        <rFont val="Noto Sans CJK SC"/>
        <family val="2"/>
      </rPr>
      <t xml:space="preserve">请勿手工覆盖。</t>
    </r>
  </si>
  <si>
    <t xml:space="preserve">风险评分卡</t>
  </si>
  <si>
    <r>
      <rPr>
        <sz val="10"/>
        <rFont val="Noto Sans CJK SC"/>
        <family val="2"/>
      </rPr>
      <t xml:space="preserve">对中高风险疑点案件量化评分</t>
    </r>
    <r>
      <rPr>
        <sz val="10"/>
        <rFont val="Microsoft YaHei"/>
        <family val="0"/>
        <charset val="1"/>
      </rPr>
      <t xml:space="preserve">,</t>
    </r>
    <r>
      <rPr>
        <sz val="10"/>
        <rFont val="Noto Sans CJK SC"/>
        <family val="2"/>
      </rPr>
      <t xml:space="preserve">自动分级并与台账风险等级交叉核对。</t>
    </r>
  </si>
  <si>
    <t xml:space="preserve">汇总看板</t>
  </si>
  <si>
    <r>
      <rPr>
        <sz val="10"/>
        <rFont val="Noto Sans CJK SC"/>
        <family val="2"/>
      </rPr>
      <t xml:space="preserve">自动汇总 </t>
    </r>
    <r>
      <rPr>
        <sz val="10"/>
        <rFont val="Microsoft YaHei"/>
        <family val="0"/>
        <charset val="1"/>
      </rPr>
      <t xml:space="preserve">KPI</t>
    </r>
    <r>
      <rPr>
        <sz val="10"/>
        <rFont val="Noto Sans CJK SC"/>
        <family val="2"/>
      </rPr>
      <t xml:space="preserve">、结论分布、险种分布</t>
    </r>
    <r>
      <rPr>
        <sz val="10"/>
        <rFont val="Microsoft YaHei"/>
        <family val="0"/>
        <charset val="1"/>
      </rPr>
      <t xml:space="preserve">,</t>
    </r>
    <r>
      <rPr>
        <sz val="10"/>
        <rFont val="Noto Sans CJK SC"/>
        <family val="2"/>
      </rPr>
      <t xml:space="preserve">内置勾稽校验与图表。</t>
    </r>
  </si>
  <si>
    <t xml:space="preserve">二、颜色约定</t>
  </si>
  <si>
    <t xml:space="preserve">蓝色字体</t>
  </si>
  <si>
    <r>
      <rPr>
        <sz val="10"/>
        <rFont val="Noto Sans CJK SC"/>
        <family val="2"/>
      </rPr>
      <t xml:space="preserve">可修改的输入项</t>
    </r>
    <r>
      <rPr>
        <sz val="10"/>
        <rFont val="Microsoft YaHei"/>
        <family val="0"/>
        <charset val="1"/>
      </rPr>
      <t xml:space="preserve">/</t>
    </r>
    <r>
      <rPr>
        <sz val="10"/>
        <rFont val="Noto Sans CJK SC"/>
        <family val="2"/>
      </rPr>
      <t xml:space="preserve">参数</t>
    </r>
  </si>
  <si>
    <t xml:space="preserve">黑色字体</t>
  </si>
  <si>
    <r>
      <rPr>
        <sz val="10"/>
        <rFont val="Noto Sans CJK SC"/>
        <family val="2"/>
      </rPr>
      <t xml:space="preserve">公式与自动计算</t>
    </r>
    <r>
      <rPr>
        <sz val="10"/>
        <rFont val="Microsoft YaHei"/>
        <family val="0"/>
        <charset val="1"/>
      </rPr>
      <t xml:space="preserve">,</t>
    </r>
    <r>
      <rPr>
        <sz val="10"/>
        <rFont val="Noto Sans CJK SC"/>
        <family val="2"/>
      </rPr>
      <t xml:space="preserve">请勿覆盖</t>
    </r>
  </si>
  <si>
    <t xml:space="preserve">绿色字体</t>
  </si>
  <si>
    <t xml:space="preserve">跨表引用</t>
  </si>
  <si>
    <t xml:space="preserve">黄色底纹</t>
  </si>
  <si>
    <r>
      <rPr>
        <sz val="10"/>
        <rFont val="Noto Sans CJK SC"/>
        <family val="2"/>
      </rPr>
      <t xml:space="preserve">校验提示</t>
    </r>
    <r>
      <rPr>
        <sz val="10"/>
        <rFont val="Microsoft YaHei"/>
        <family val="0"/>
        <charset val="1"/>
      </rPr>
      <t xml:space="preserve">/</t>
    </r>
    <r>
      <rPr>
        <sz val="10"/>
        <rFont val="Noto Sans CJK SC"/>
        <family val="2"/>
      </rPr>
      <t xml:space="preserve">需要关注</t>
    </r>
  </si>
  <si>
    <t xml:space="preserve">三、示例数据声明</t>
  </si>
  <si>
    <r>
      <rPr>
        <sz val="9"/>
        <color rgb="FF808080"/>
        <rFont val="Noto Sans CJK SC"/>
        <family val="2"/>
      </rPr>
      <t xml:space="preserve">本模板内全部案件编号、人名、日期与金额均为虚构示例数据</t>
    </r>
    <r>
      <rPr>
        <sz val="9"/>
        <color rgb="FF808080"/>
        <rFont val="Microsoft YaHei"/>
        <family val="0"/>
        <charset val="1"/>
      </rPr>
      <t xml:space="preserve">,</t>
    </r>
    <r>
      <rPr>
        <sz val="9"/>
        <color rgb="FF808080"/>
        <rFont val="Noto Sans CJK SC"/>
        <family val="2"/>
      </rPr>
      <t xml:space="preserve">不来源于任何真实客户或真实调研</t>
    </r>
    <r>
      <rPr>
        <sz val="9"/>
        <color rgb="FF808080"/>
        <rFont val="Microsoft YaHei"/>
        <family val="0"/>
        <charset val="1"/>
      </rPr>
      <t xml:space="preserve">;</t>
    </r>
    <r>
      <rPr>
        <sz val="9"/>
        <color rgb="FF808080"/>
        <rFont val="Noto Sans CJK SC"/>
        <family val="2"/>
      </rPr>
      <t xml:space="preserve">启用前请清空台账示例行</t>
    </r>
    <r>
      <rPr>
        <sz val="9"/>
        <color rgb="FF808080"/>
        <rFont val="Microsoft YaHei"/>
        <family val="0"/>
        <charset val="1"/>
      </rPr>
      <t xml:space="preserve">,</t>
    </r>
    <r>
      <rPr>
        <sz val="9"/>
        <color rgb="FF808080"/>
        <rFont val="Noto Sans CJK SC"/>
        <family val="2"/>
      </rPr>
      <t xml:space="preserve">并在「参数与字典」中按本机构制度校订阈值。</t>
    </r>
  </si>
  <si>
    <r>
      <rPr>
        <b val="true"/>
        <sz val="16"/>
        <color rgb="FF1F4E79"/>
        <rFont val="Noto Sans CJK SC"/>
        <family val="2"/>
      </rPr>
      <t xml:space="preserve">参数与字典</t>
    </r>
    <r>
      <rPr>
        <b val="true"/>
        <sz val="16"/>
        <color rgb="FF1F4E79"/>
        <rFont val="Microsoft YaHei"/>
        <family val="0"/>
        <charset val="1"/>
      </rPr>
      <t xml:space="preserve">(</t>
    </r>
    <r>
      <rPr>
        <b val="true"/>
        <sz val="16"/>
        <color rgb="FF1F4E79"/>
        <rFont val="Noto Sans CJK SC"/>
        <family val="2"/>
      </rPr>
      <t xml:space="preserve">蓝字为可调参数</t>
    </r>
    <r>
      <rPr>
        <b val="true"/>
        <sz val="16"/>
        <color rgb="FF1F4E79"/>
        <rFont val="Microsoft YaHei"/>
        <family val="0"/>
        <charset val="1"/>
      </rPr>
      <t xml:space="preserve">)</t>
    </r>
  </si>
  <si>
    <t xml:space="preserve">参数项</t>
  </si>
  <si>
    <t xml:space="preserve">取值</t>
  </si>
  <si>
    <t xml:space="preserve">说明</t>
  </si>
  <si>
    <t xml:space="preserve">险种</t>
  </si>
  <si>
    <t xml:space="preserve">材料状态</t>
  </si>
  <si>
    <t xml:space="preserve">五查结果</t>
  </si>
  <si>
    <t xml:space="preserve">风险等级</t>
  </si>
  <si>
    <t xml:space="preserve">初审结论</t>
  </si>
  <si>
    <r>
      <rPr>
        <sz val="10"/>
        <rFont val="Noto Sans CJK SC"/>
        <family val="2"/>
      </rPr>
      <t xml:space="preserve">直通赔付金额上限</t>
    </r>
    <r>
      <rPr>
        <sz val="10"/>
        <rFont val="Microsoft YaHei"/>
        <family val="0"/>
        <charset val="1"/>
      </rPr>
      <t xml:space="preserve">(</t>
    </r>
    <r>
      <rPr>
        <sz val="10"/>
        <rFont val="Noto Sans CJK SC"/>
        <family val="2"/>
      </rPr>
      <t xml:space="preserve">元</t>
    </r>
    <r>
      <rPr>
        <sz val="10"/>
        <rFont val="Microsoft YaHei"/>
        <family val="0"/>
        <charset val="1"/>
      </rPr>
      <t xml:space="preserve">)</t>
    </r>
  </si>
  <si>
    <r>
      <rPr>
        <sz val="9"/>
        <color rgb="FF808080"/>
        <rFont val="Noto Sans CJK SC"/>
        <family val="2"/>
      </rPr>
      <t xml:space="preserve">手册 </t>
    </r>
    <r>
      <rPr>
        <sz val="9"/>
        <color rgb="FF808080"/>
        <rFont val="Microsoft YaHei"/>
        <family val="0"/>
        <charset val="1"/>
      </rPr>
      <t xml:space="preserve">2.1:</t>
    </r>
    <r>
      <rPr>
        <sz val="9"/>
        <color rgb="FF808080"/>
        <rFont val="Noto Sans CJK SC"/>
        <family val="2"/>
      </rPr>
      <t xml:space="preserve">估损金额不超过该值方可直通</t>
    </r>
  </si>
  <si>
    <t xml:space="preserve">车险</t>
  </si>
  <si>
    <t xml:space="preserve">齐全</t>
  </si>
  <si>
    <t xml:space="preserve">通过</t>
  </si>
  <si>
    <t xml:space="preserve">未命中</t>
  </si>
  <si>
    <t xml:space="preserve">初审通过</t>
  </si>
  <si>
    <r>
      <rPr>
        <sz val="10"/>
        <rFont val="Microsoft YaHei"/>
        <family val="0"/>
        <charset val="1"/>
      </rPr>
      <t xml:space="preserve">SLA-</t>
    </r>
    <r>
      <rPr>
        <sz val="10"/>
        <rFont val="Noto Sans CJK SC"/>
        <family val="2"/>
      </rPr>
      <t xml:space="preserve">直通案件</t>
    </r>
    <r>
      <rPr>
        <sz val="10"/>
        <rFont val="Microsoft YaHei"/>
        <family val="0"/>
        <charset val="1"/>
      </rPr>
      <t xml:space="preserve">(</t>
    </r>
    <r>
      <rPr>
        <sz val="10"/>
        <rFont val="Noto Sans CJK SC"/>
        <family val="2"/>
      </rPr>
      <t xml:space="preserve">工作日</t>
    </r>
    <r>
      <rPr>
        <sz val="10"/>
        <rFont val="Microsoft YaHei"/>
        <family val="0"/>
        <charset val="1"/>
      </rPr>
      <t xml:space="preserve">)</t>
    </r>
  </si>
  <si>
    <r>
      <rPr>
        <sz val="9"/>
        <color rgb="FF808080"/>
        <rFont val="Noto Sans CJK SC"/>
        <family val="2"/>
      </rPr>
      <t xml:space="preserve">手册 </t>
    </r>
    <r>
      <rPr>
        <sz val="9"/>
        <color rgb="FF808080"/>
        <rFont val="Microsoft YaHei"/>
        <family val="0"/>
        <charset val="1"/>
      </rPr>
      <t xml:space="preserve">6.2:</t>
    </r>
    <r>
      <rPr>
        <sz val="9"/>
        <color rgb="FF808080"/>
        <rFont val="Noto Sans CJK SC"/>
        <family val="2"/>
      </rPr>
      <t xml:space="preserve">自材料齐全时点起</t>
    </r>
  </si>
  <si>
    <t xml:space="preserve">意外险</t>
  </si>
  <si>
    <t xml:space="preserve">缺件</t>
  </si>
  <si>
    <t xml:space="preserve">不通过</t>
  </si>
  <si>
    <t xml:space="preserve">低风险</t>
  </si>
  <si>
    <t xml:space="preserve">补件通知</t>
  </si>
  <si>
    <r>
      <rPr>
        <sz val="10"/>
        <rFont val="Microsoft YaHei"/>
        <family val="0"/>
        <charset val="1"/>
      </rPr>
      <t xml:space="preserve">SLA-</t>
    </r>
    <r>
      <rPr>
        <sz val="10"/>
        <rFont val="Noto Sans CJK SC"/>
        <family val="2"/>
      </rPr>
      <t xml:space="preserve">普通案件</t>
    </r>
    <r>
      <rPr>
        <sz val="10"/>
        <rFont val="Microsoft YaHei"/>
        <family val="0"/>
        <charset val="1"/>
      </rPr>
      <t xml:space="preserve">(</t>
    </r>
    <r>
      <rPr>
        <sz val="10"/>
        <rFont val="Noto Sans CJK SC"/>
        <family val="2"/>
      </rPr>
      <t xml:space="preserve">工作日</t>
    </r>
    <r>
      <rPr>
        <sz val="10"/>
        <rFont val="Microsoft YaHei"/>
        <family val="0"/>
        <charset val="1"/>
      </rPr>
      <t xml:space="preserve">)</t>
    </r>
  </si>
  <si>
    <r>
      <rPr>
        <sz val="9"/>
        <color rgb="FF808080"/>
        <rFont val="Noto Sans CJK SC"/>
        <family val="2"/>
      </rPr>
      <t xml:space="preserve">手册 </t>
    </r>
    <r>
      <rPr>
        <sz val="9"/>
        <color rgb="FF808080"/>
        <rFont val="Microsoft YaHei"/>
        <family val="0"/>
        <charset val="1"/>
      </rPr>
      <t xml:space="preserve">6.2</t>
    </r>
  </si>
  <si>
    <t xml:space="preserve">住院医疗险</t>
  </si>
  <si>
    <t xml:space="preserve">待澄清</t>
  </si>
  <si>
    <t xml:space="preserve">待核实</t>
  </si>
  <si>
    <t xml:space="preserve">中风险</t>
  </si>
  <si>
    <t xml:space="preserve">转调查</t>
  </si>
  <si>
    <r>
      <rPr>
        <sz val="10"/>
        <rFont val="Microsoft YaHei"/>
        <family val="0"/>
        <charset val="1"/>
      </rPr>
      <t xml:space="preserve">SLA-</t>
    </r>
    <r>
      <rPr>
        <sz val="10"/>
        <rFont val="Noto Sans CJK SC"/>
        <family val="2"/>
      </rPr>
      <t xml:space="preserve">复杂案件</t>
    </r>
    <r>
      <rPr>
        <sz val="10"/>
        <rFont val="Microsoft YaHei"/>
        <family val="0"/>
        <charset val="1"/>
      </rPr>
      <t xml:space="preserve">(</t>
    </r>
    <r>
      <rPr>
        <sz val="10"/>
        <rFont val="Noto Sans CJK SC"/>
        <family val="2"/>
      </rPr>
      <t xml:space="preserve">工作日</t>
    </r>
    <r>
      <rPr>
        <sz val="10"/>
        <rFont val="Microsoft YaHei"/>
        <family val="0"/>
        <charset val="1"/>
      </rPr>
      <t xml:space="preserve">)</t>
    </r>
  </si>
  <si>
    <r>
      <rPr>
        <sz val="9"/>
        <color rgb="FF808080"/>
        <rFont val="Noto Sans CJK SC"/>
        <family val="2"/>
      </rPr>
      <t xml:space="preserve">手册 </t>
    </r>
    <r>
      <rPr>
        <sz val="9"/>
        <color rgb="FF808080"/>
        <rFont val="Microsoft YaHei"/>
        <family val="0"/>
        <charset val="1"/>
      </rPr>
      <t xml:space="preserve">6.2:</t>
    </r>
    <r>
      <rPr>
        <sz val="9"/>
        <color rgb="FF808080"/>
        <rFont val="Noto Sans CJK SC"/>
        <family val="2"/>
      </rPr>
      <t xml:space="preserve">中高风险案件适用</t>
    </r>
  </si>
  <si>
    <t xml:space="preserve">家财险</t>
  </si>
  <si>
    <t xml:space="preserve">高风险</t>
  </si>
  <si>
    <t xml:space="preserve">转协谈</t>
  </si>
  <si>
    <r>
      <rPr>
        <sz val="10"/>
        <rFont val="Noto Sans CJK SC"/>
        <family val="2"/>
      </rPr>
      <t xml:space="preserve">评分分级阈值</t>
    </r>
    <r>
      <rPr>
        <sz val="10"/>
        <rFont val="Microsoft YaHei"/>
        <family val="0"/>
        <charset val="1"/>
      </rPr>
      <t xml:space="preserve">-</t>
    </r>
    <r>
      <rPr>
        <sz val="10"/>
        <rFont val="Noto Sans CJK SC"/>
        <family val="2"/>
      </rPr>
      <t xml:space="preserve">高风险</t>
    </r>
    <r>
      <rPr>
        <sz val="10"/>
        <rFont val="Microsoft YaHei"/>
        <family val="0"/>
        <charset val="1"/>
      </rPr>
      <t xml:space="preserve">(≥)</t>
    </r>
  </si>
  <si>
    <t xml:space="preserve">风险评分卡加权总分分级线</t>
  </si>
  <si>
    <t xml:space="preserve">拒赔建议</t>
  </si>
  <si>
    <r>
      <rPr>
        <sz val="10"/>
        <rFont val="Noto Sans CJK SC"/>
        <family val="2"/>
      </rPr>
      <t xml:space="preserve">评分分级阈值</t>
    </r>
    <r>
      <rPr>
        <sz val="10"/>
        <rFont val="Microsoft YaHei"/>
        <family val="0"/>
        <charset val="1"/>
      </rPr>
      <t xml:space="preserve">-</t>
    </r>
    <r>
      <rPr>
        <sz val="10"/>
        <rFont val="Noto Sans CJK SC"/>
        <family val="2"/>
      </rPr>
      <t xml:space="preserve">中风险</t>
    </r>
    <r>
      <rPr>
        <sz val="10"/>
        <rFont val="Microsoft YaHei"/>
        <family val="0"/>
        <charset val="1"/>
      </rPr>
      <t xml:space="preserve">(≥)</t>
    </r>
  </si>
  <si>
    <t xml:space="preserve">在审</t>
  </si>
  <si>
    <r>
      <rPr>
        <sz val="10"/>
        <rFont val="Noto Sans CJK SC"/>
        <family val="2"/>
      </rPr>
      <t xml:space="preserve">评分分级阈值</t>
    </r>
    <r>
      <rPr>
        <sz val="10"/>
        <rFont val="Microsoft YaHei"/>
        <family val="0"/>
        <charset val="1"/>
      </rPr>
      <t xml:space="preserve">-</t>
    </r>
    <r>
      <rPr>
        <sz val="10"/>
        <rFont val="Noto Sans CJK SC"/>
        <family val="2"/>
      </rPr>
      <t xml:space="preserve">低风险</t>
    </r>
    <r>
      <rPr>
        <sz val="10"/>
        <rFont val="Microsoft YaHei"/>
        <family val="0"/>
        <charset val="1"/>
      </rPr>
      <t xml:space="preserve">(≥)</t>
    </r>
  </si>
  <si>
    <t xml:space="preserve">低于低风险线视为未命中</t>
  </si>
  <si>
    <t xml:space="preserve">案件编号</t>
  </si>
  <si>
    <t xml:space="preserve">被保险人</t>
  </si>
  <si>
    <t xml:space="preserve">出险日期</t>
  </si>
  <si>
    <t xml:space="preserve">报案日期</t>
  </si>
  <si>
    <t xml:space="preserve">材料齐全日期</t>
  </si>
  <si>
    <r>
      <rPr>
        <b val="true"/>
        <sz val="10"/>
        <color rgb="FFFFFFFF"/>
        <rFont val="Noto Sans CJK SC"/>
        <family val="2"/>
      </rPr>
      <t xml:space="preserve">估损金额</t>
    </r>
    <r>
      <rPr>
        <b val="true"/>
        <sz val="10"/>
        <color rgb="FFFFFFFF"/>
        <rFont val="Microsoft YaHei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元</t>
    </r>
    <r>
      <rPr>
        <b val="true"/>
        <sz val="10"/>
        <color rgb="FFFFFFFF"/>
        <rFont val="Microsoft YaHei"/>
        <family val="0"/>
        <charset val="1"/>
      </rPr>
      <t xml:space="preserve">)</t>
    </r>
  </si>
  <si>
    <t xml:space="preserve">查保单</t>
  </si>
  <si>
    <t xml:space="preserve">查出险</t>
  </si>
  <si>
    <t xml:space="preserve">查责任</t>
  </si>
  <si>
    <t xml:space="preserve">查金额</t>
  </si>
  <si>
    <t xml:space="preserve">查风险</t>
  </si>
  <si>
    <t xml:space="preserve">初审完成日期</t>
  </si>
  <si>
    <r>
      <rPr>
        <b val="true"/>
        <sz val="10"/>
        <color rgb="FFFFFFFF"/>
        <rFont val="Noto Sans CJK SC"/>
        <family val="2"/>
      </rPr>
      <t xml:space="preserve">报案延迟</t>
    </r>
    <r>
      <rPr>
        <b val="true"/>
        <sz val="10"/>
        <color rgb="FFFFFFFF"/>
        <rFont val="Microsoft YaHei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天</t>
    </r>
    <r>
      <rPr>
        <b val="true"/>
        <sz val="10"/>
        <color rgb="FFFFFFFF"/>
        <rFont val="Microsoft YaHei"/>
        <family val="0"/>
        <charset val="1"/>
      </rPr>
      <t xml:space="preserve">)</t>
    </r>
  </si>
  <si>
    <r>
      <rPr>
        <b val="true"/>
        <sz val="10"/>
        <color rgb="FFFFFFFF"/>
        <rFont val="Noto Sans CJK SC"/>
        <family val="2"/>
      </rPr>
      <t xml:space="preserve">初审用时</t>
    </r>
    <r>
      <rPr>
        <b val="true"/>
        <sz val="10"/>
        <color rgb="FFFFFFFF"/>
        <rFont val="Microsoft YaHei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工作日</t>
    </r>
    <r>
      <rPr>
        <b val="true"/>
        <sz val="10"/>
        <color rgb="FFFFFFFF"/>
        <rFont val="Microsoft YaHei"/>
        <family val="0"/>
        <charset val="1"/>
      </rPr>
      <t xml:space="preserve">)</t>
    </r>
  </si>
  <si>
    <t xml:space="preserve">直通资格</t>
  </si>
  <si>
    <r>
      <rPr>
        <b val="true"/>
        <sz val="10"/>
        <color rgb="FFFFFFFF"/>
        <rFont val="Microsoft YaHei"/>
        <family val="0"/>
        <charset val="1"/>
      </rPr>
      <t xml:space="preserve">SLA</t>
    </r>
    <r>
      <rPr>
        <b val="true"/>
        <sz val="10"/>
        <color rgb="FFFFFFFF"/>
        <rFont val="Noto Sans CJK SC"/>
        <family val="2"/>
      </rPr>
      <t xml:space="preserve">时限</t>
    </r>
  </si>
  <si>
    <r>
      <rPr>
        <b val="true"/>
        <sz val="10"/>
        <color rgb="FFFFFFFF"/>
        <rFont val="Microsoft YaHei"/>
        <family val="0"/>
        <charset val="1"/>
      </rPr>
      <t xml:space="preserve">SLA</t>
    </r>
    <r>
      <rPr>
        <b val="true"/>
        <sz val="10"/>
        <color rgb="FFFFFFFF"/>
        <rFont val="Noto Sans CJK SC"/>
        <family val="2"/>
      </rPr>
      <t xml:space="preserve">达标</t>
    </r>
  </si>
  <si>
    <t xml:space="preserve">校验提示</t>
  </si>
  <si>
    <t xml:space="preserve">CLM-2026-0001</t>
  </si>
  <si>
    <r>
      <rPr>
        <sz val="10"/>
        <color rgb="FF0000FF"/>
        <rFont val="Noto Sans CJK SC"/>
        <family val="2"/>
      </rPr>
      <t xml:space="preserve">张伟</t>
    </r>
    <r>
      <rPr>
        <sz val="10"/>
        <color rgb="FF0000FF"/>
        <rFont val="Microsoft YaHei"/>
        <family val="0"/>
        <charset val="1"/>
      </rPr>
      <t xml:space="preserve">(</t>
    </r>
    <r>
      <rPr>
        <sz val="10"/>
        <color rgb="FF0000FF"/>
        <rFont val="Noto Sans CJK SC"/>
        <family val="2"/>
      </rPr>
      <t xml:space="preserve">示例</t>
    </r>
    <r>
      <rPr>
        <sz val="10"/>
        <color rgb="FF0000FF"/>
        <rFont val="Microsoft YaHei"/>
        <family val="0"/>
        <charset val="1"/>
      </rPr>
      <t xml:space="preserve">)</t>
    </r>
  </si>
  <si>
    <t xml:space="preserve">CLM-2026-0002</t>
  </si>
  <si>
    <r>
      <rPr>
        <sz val="10"/>
        <color rgb="FF0000FF"/>
        <rFont val="Noto Sans CJK SC"/>
        <family val="2"/>
      </rPr>
      <t xml:space="preserve">李娜</t>
    </r>
    <r>
      <rPr>
        <sz val="10"/>
        <color rgb="FF0000FF"/>
        <rFont val="Microsoft YaHei"/>
        <family val="0"/>
        <charset val="1"/>
      </rPr>
      <t xml:space="preserve">(</t>
    </r>
    <r>
      <rPr>
        <sz val="10"/>
        <color rgb="FF0000FF"/>
        <rFont val="Noto Sans CJK SC"/>
        <family val="2"/>
      </rPr>
      <t xml:space="preserve">示例</t>
    </r>
    <r>
      <rPr>
        <sz val="10"/>
        <color rgb="FF0000FF"/>
        <rFont val="Microsoft YaHei"/>
        <family val="0"/>
        <charset val="1"/>
      </rPr>
      <t xml:space="preserve">)</t>
    </r>
  </si>
  <si>
    <t xml:space="preserve">CLM-2026-0003</t>
  </si>
  <si>
    <r>
      <rPr>
        <sz val="10"/>
        <color rgb="FF0000FF"/>
        <rFont val="Noto Sans CJK SC"/>
        <family val="2"/>
      </rPr>
      <t xml:space="preserve">王强</t>
    </r>
    <r>
      <rPr>
        <sz val="10"/>
        <color rgb="FF0000FF"/>
        <rFont val="Microsoft YaHei"/>
        <family val="0"/>
        <charset val="1"/>
      </rPr>
      <t xml:space="preserve">(</t>
    </r>
    <r>
      <rPr>
        <sz val="10"/>
        <color rgb="FF0000FF"/>
        <rFont val="Noto Sans CJK SC"/>
        <family val="2"/>
      </rPr>
      <t xml:space="preserve">示例</t>
    </r>
    <r>
      <rPr>
        <sz val="10"/>
        <color rgb="FF0000FF"/>
        <rFont val="Microsoft YaHei"/>
        <family val="0"/>
        <charset val="1"/>
      </rPr>
      <t xml:space="preserve">)</t>
    </r>
  </si>
  <si>
    <t xml:space="preserve">CLM-2026-0004</t>
  </si>
  <si>
    <r>
      <rPr>
        <sz val="10"/>
        <color rgb="FF0000FF"/>
        <rFont val="Noto Sans CJK SC"/>
        <family val="2"/>
      </rPr>
      <t xml:space="preserve">陈静</t>
    </r>
    <r>
      <rPr>
        <sz val="10"/>
        <color rgb="FF0000FF"/>
        <rFont val="Microsoft YaHei"/>
        <family val="0"/>
        <charset val="1"/>
      </rPr>
      <t xml:space="preserve">(</t>
    </r>
    <r>
      <rPr>
        <sz val="10"/>
        <color rgb="FF0000FF"/>
        <rFont val="Noto Sans CJK SC"/>
        <family val="2"/>
      </rPr>
      <t xml:space="preserve">示例</t>
    </r>
    <r>
      <rPr>
        <sz val="10"/>
        <color rgb="FF0000FF"/>
        <rFont val="Microsoft YaHei"/>
        <family val="0"/>
        <charset val="1"/>
      </rPr>
      <t xml:space="preserve">)</t>
    </r>
  </si>
  <si>
    <t xml:space="preserve">CLM-2026-0005</t>
  </si>
  <si>
    <r>
      <rPr>
        <sz val="10"/>
        <color rgb="FF0000FF"/>
        <rFont val="Noto Sans CJK SC"/>
        <family val="2"/>
      </rPr>
      <t xml:space="preserve">刘洋</t>
    </r>
    <r>
      <rPr>
        <sz val="10"/>
        <color rgb="FF0000FF"/>
        <rFont val="Microsoft YaHei"/>
        <family val="0"/>
        <charset val="1"/>
      </rPr>
      <t xml:space="preserve">(</t>
    </r>
    <r>
      <rPr>
        <sz val="10"/>
        <color rgb="FF0000FF"/>
        <rFont val="Noto Sans CJK SC"/>
        <family val="2"/>
      </rPr>
      <t xml:space="preserve">示例</t>
    </r>
    <r>
      <rPr>
        <sz val="10"/>
        <color rgb="FF0000FF"/>
        <rFont val="Microsoft YaHei"/>
        <family val="0"/>
        <charset val="1"/>
      </rPr>
      <t xml:space="preserve">)</t>
    </r>
  </si>
  <si>
    <t xml:space="preserve">CLM-2026-0006</t>
  </si>
  <si>
    <r>
      <rPr>
        <sz val="10"/>
        <color rgb="FF0000FF"/>
        <rFont val="Noto Sans CJK SC"/>
        <family val="2"/>
      </rPr>
      <t xml:space="preserve">赵敏</t>
    </r>
    <r>
      <rPr>
        <sz val="10"/>
        <color rgb="FF0000FF"/>
        <rFont val="Microsoft YaHei"/>
        <family val="0"/>
        <charset val="1"/>
      </rPr>
      <t xml:space="preserve">(</t>
    </r>
    <r>
      <rPr>
        <sz val="10"/>
        <color rgb="FF0000FF"/>
        <rFont val="Noto Sans CJK SC"/>
        <family val="2"/>
      </rPr>
      <t xml:space="preserve">示例</t>
    </r>
    <r>
      <rPr>
        <sz val="10"/>
        <color rgb="FF0000FF"/>
        <rFont val="Microsoft YaHei"/>
        <family val="0"/>
        <charset val="1"/>
      </rPr>
      <t xml:space="preserve">)</t>
    </r>
  </si>
  <si>
    <t xml:space="preserve">CLM-2026-0007</t>
  </si>
  <si>
    <r>
      <rPr>
        <sz val="10"/>
        <color rgb="FF0000FF"/>
        <rFont val="Noto Sans CJK SC"/>
        <family val="2"/>
      </rPr>
      <t xml:space="preserve">孙磊</t>
    </r>
    <r>
      <rPr>
        <sz val="10"/>
        <color rgb="FF0000FF"/>
        <rFont val="Microsoft YaHei"/>
        <family val="0"/>
        <charset val="1"/>
      </rPr>
      <t xml:space="preserve">(</t>
    </r>
    <r>
      <rPr>
        <sz val="10"/>
        <color rgb="FF0000FF"/>
        <rFont val="Noto Sans CJK SC"/>
        <family val="2"/>
      </rPr>
      <t xml:space="preserve">示例</t>
    </r>
    <r>
      <rPr>
        <sz val="10"/>
        <color rgb="FF0000FF"/>
        <rFont val="Microsoft YaHei"/>
        <family val="0"/>
        <charset val="1"/>
      </rPr>
      <t xml:space="preserve">)</t>
    </r>
  </si>
  <si>
    <t xml:space="preserve">CLM-2026-0008</t>
  </si>
  <si>
    <r>
      <rPr>
        <sz val="10"/>
        <color rgb="FF0000FF"/>
        <rFont val="Noto Sans CJK SC"/>
        <family val="2"/>
      </rPr>
      <t xml:space="preserve">周芳</t>
    </r>
    <r>
      <rPr>
        <sz val="10"/>
        <color rgb="FF0000FF"/>
        <rFont val="Microsoft YaHei"/>
        <family val="0"/>
        <charset val="1"/>
      </rPr>
      <t xml:space="preserve">(</t>
    </r>
    <r>
      <rPr>
        <sz val="10"/>
        <color rgb="FF0000FF"/>
        <rFont val="Noto Sans CJK SC"/>
        <family val="2"/>
      </rPr>
      <t xml:space="preserve">示例</t>
    </r>
    <r>
      <rPr>
        <sz val="10"/>
        <color rgb="FF0000FF"/>
        <rFont val="Microsoft YaHei"/>
        <family val="0"/>
        <charset val="1"/>
      </rPr>
      <t xml:space="preserve">)</t>
    </r>
  </si>
  <si>
    <t xml:space="preserve">CLM-2026-0009</t>
  </si>
  <si>
    <r>
      <rPr>
        <sz val="10"/>
        <color rgb="FF0000FF"/>
        <rFont val="Noto Sans CJK SC"/>
        <family val="2"/>
      </rPr>
      <t xml:space="preserve">吴斌</t>
    </r>
    <r>
      <rPr>
        <sz val="10"/>
        <color rgb="FF0000FF"/>
        <rFont val="Microsoft YaHei"/>
        <family val="0"/>
        <charset val="1"/>
      </rPr>
      <t xml:space="preserve">(</t>
    </r>
    <r>
      <rPr>
        <sz val="10"/>
        <color rgb="FF0000FF"/>
        <rFont val="Noto Sans CJK SC"/>
        <family val="2"/>
      </rPr>
      <t xml:space="preserve">示例</t>
    </r>
    <r>
      <rPr>
        <sz val="10"/>
        <color rgb="FF0000FF"/>
        <rFont val="Microsoft YaHei"/>
        <family val="0"/>
        <charset val="1"/>
      </rPr>
      <t xml:space="preserve">)</t>
    </r>
  </si>
  <si>
    <t xml:space="preserve">CLM-2026-0010</t>
  </si>
  <si>
    <r>
      <rPr>
        <sz val="10"/>
        <color rgb="FF0000FF"/>
        <rFont val="Noto Sans CJK SC"/>
        <family val="2"/>
      </rPr>
      <t xml:space="preserve">郑爽</t>
    </r>
    <r>
      <rPr>
        <sz val="10"/>
        <color rgb="FF0000FF"/>
        <rFont val="Microsoft YaHei"/>
        <family val="0"/>
        <charset val="1"/>
      </rPr>
      <t xml:space="preserve">(</t>
    </r>
    <r>
      <rPr>
        <sz val="10"/>
        <color rgb="FF0000FF"/>
        <rFont val="Noto Sans CJK SC"/>
        <family val="2"/>
      </rPr>
      <t xml:space="preserve">示例</t>
    </r>
    <r>
      <rPr>
        <sz val="10"/>
        <color rgb="FF0000FF"/>
        <rFont val="Microsoft YaHei"/>
        <family val="0"/>
        <charset val="1"/>
      </rPr>
      <t xml:space="preserve">)</t>
    </r>
  </si>
  <si>
    <t xml:space="preserve">CLM-2026-0011</t>
  </si>
  <si>
    <r>
      <rPr>
        <sz val="10"/>
        <color rgb="FF0000FF"/>
        <rFont val="Noto Sans CJK SC"/>
        <family val="2"/>
      </rPr>
      <t xml:space="preserve">冯军</t>
    </r>
    <r>
      <rPr>
        <sz val="10"/>
        <color rgb="FF0000FF"/>
        <rFont val="Microsoft YaHei"/>
        <family val="0"/>
        <charset val="1"/>
      </rPr>
      <t xml:space="preserve">(</t>
    </r>
    <r>
      <rPr>
        <sz val="10"/>
        <color rgb="FF0000FF"/>
        <rFont val="Noto Sans CJK SC"/>
        <family val="2"/>
      </rPr>
      <t xml:space="preserve">示例</t>
    </r>
    <r>
      <rPr>
        <sz val="10"/>
        <color rgb="FF0000FF"/>
        <rFont val="Microsoft YaHei"/>
        <family val="0"/>
        <charset val="1"/>
      </rPr>
      <t xml:space="preserve">)</t>
    </r>
  </si>
  <si>
    <t xml:space="preserve">CLM-2026-0012</t>
  </si>
  <si>
    <r>
      <rPr>
        <sz val="10"/>
        <color rgb="FF0000FF"/>
        <rFont val="Noto Sans CJK SC"/>
        <family val="2"/>
      </rPr>
      <t xml:space="preserve">褚红</t>
    </r>
    <r>
      <rPr>
        <sz val="10"/>
        <color rgb="FF0000FF"/>
        <rFont val="Microsoft YaHei"/>
        <family val="0"/>
        <charset val="1"/>
      </rPr>
      <t xml:space="preserve">(</t>
    </r>
    <r>
      <rPr>
        <sz val="10"/>
        <color rgb="FF0000FF"/>
        <rFont val="Noto Sans CJK SC"/>
        <family val="2"/>
      </rPr>
      <t xml:space="preserve">示例</t>
    </r>
    <r>
      <rPr>
        <sz val="10"/>
        <color rgb="FF0000FF"/>
        <rFont val="Microsoft YaHei"/>
        <family val="0"/>
        <charset val="1"/>
      </rPr>
      <t xml:space="preserve">)</t>
    </r>
  </si>
  <si>
    <t xml:space="preserve">CLM-2026-0013</t>
  </si>
  <si>
    <r>
      <rPr>
        <sz val="10"/>
        <color rgb="FF0000FF"/>
        <rFont val="Noto Sans CJK SC"/>
        <family val="2"/>
      </rPr>
      <t xml:space="preserve">卫东</t>
    </r>
    <r>
      <rPr>
        <sz val="10"/>
        <color rgb="FF0000FF"/>
        <rFont val="Microsoft YaHei"/>
        <family val="0"/>
        <charset val="1"/>
      </rPr>
      <t xml:space="preserve">(</t>
    </r>
    <r>
      <rPr>
        <sz val="10"/>
        <color rgb="FF0000FF"/>
        <rFont val="Noto Sans CJK SC"/>
        <family val="2"/>
      </rPr>
      <t xml:space="preserve">示例</t>
    </r>
    <r>
      <rPr>
        <sz val="10"/>
        <color rgb="FF0000FF"/>
        <rFont val="Microsoft YaHei"/>
        <family val="0"/>
        <charset val="1"/>
      </rPr>
      <t xml:space="preserve">)</t>
    </r>
  </si>
  <si>
    <t xml:space="preserve">CLM-2026-0014</t>
  </si>
  <si>
    <r>
      <rPr>
        <sz val="10"/>
        <color rgb="FF0000FF"/>
        <rFont val="Noto Sans CJK SC"/>
        <family val="2"/>
      </rPr>
      <t xml:space="preserve">蒋丽</t>
    </r>
    <r>
      <rPr>
        <sz val="10"/>
        <color rgb="FF0000FF"/>
        <rFont val="Microsoft YaHei"/>
        <family val="0"/>
        <charset val="1"/>
      </rPr>
      <t xml:space="preserve">(</t>
    </r>
    <r>
      <rPr>
        <sz val="10"/>
        <color rgb="FF0000FF"/>
        <rFont val="Noto Sans CJK SC"/>
        <family val="2"/>
      </rPr>
      <t xml:space="preserve">示例</t>
    </r>
    <r>
      <rPr>
        <sz val="10"/>
        <color rgb="FF0000FF"/>
        <rFont val="Microsoft YaHei"/>
        <family val="0"/>
        <charset val="1"/>
      </rPr>
      <t xml:space="preserve">)</t>
    </r>
  </si>
  <si>
    <t xml:space="preserve">CLM-2026-0015</t>
  </si>
  <si>
    <r>
      <rPr>
        <sz val="10"/>
        <color rgb="FF0000FF"/>
        <rFont val="Noto Sans CJK SC"/>
        <family val="2"/>
      </rPr>
      <t xml:space="preserve">沈平</t>
    </r>
    <r>
      <rPr>
        <sz val="10"/>
        <color rgb="FF0000FF"/>
        <rFont val="Microsoft YaHei"/>
        <family val="0"/>
        <charset val="1"/>
      </rPr>
      <t xml:space="preserve">(</t>
    </r>
    <r>
      <rPr>
        <sz val="10"/>
        <color rgb="FF0000FF"/>
        <rFont val="Noto Sans CJK SC"/>
        <family val="2"/>
      </rPr>
      <t xml:space="preserve">示例</t>
    </r>
    <r>
      <rPr>
        <sz val="10"/>
        <color rgb="FF0000FF"/>
        <rFont val="Microsoft YaHei"/>
        <family val="0"/>
        <charset val="1"/>
      </rPr>
      <t xml:space="preserve">)</t>
    </r>
  </si>
  <si>
    <r>
      <rPr>
        <b val="true"/>
        <sz val="16"/>
        <color rgb="FF1F4E79"/>
        <rFont val="Noto Sans CJK SC"/>
        <family val="2"/>
      </rPr>
      <t xml:space="preserve">风险评分卡</t>
    </r>
    <r>
      <rPr>
        <b val="true"/>
        <sz val="16"/>
        <color rgb="FF1F4E79"/>
        <rFont val="Microsoft YaHei"/>
        <family val="0"/>
        <charset val="1"/>
      </rPr>
      <t xml:space="preserve">(</t>
    </r>
    <r>
      <rPr>
        <b val="true"/>
        <sz val="16"/>
        <color rgb="FF1F4E79"/>
        <rFont val="Noto Sans CJK SC"/>
        <family val="2"/>
      </rPr>
      <t xml:space="preserve">疑点案件量化评估</t>
    </r>
    <r>
      <rPr>
        <b val="true"/>
        <sz val="16"/>
        <color rgb="FF1F4E79"/>
        <rFont val="Microsoft YaHei"/>
        <family val="0"/>
        <charset val="1"/>
      </rPr>
      <t xml:space="preserve">)</t>
    </r>
  </si>
  <si>
    <r>
      <rPr>
        <sz val="9"/>
        <color rgb="FF808080"/>
        <rFont val="Noto Sans CJK SC"/>
        <family val="2"/>
      </rPr>
      <t xml:space="preserve">对台账中风险等级为低</t>
    </r>
    <r>
      <rPr>
        <sz val="9"/>
        <color rgb="FF808080"/>
        <rFont val="Microsoft YaHei"/>
        <family val="0"/>
        <charset val="1"/>
      </rPr>
      <t xml:space="preserve">/</t>
    </r>
    <r>
      <rPr>
        <sz val="9"/>
        <color rgb="FF808080"/>
        <rFont val="Noto Sans CJK SC"/>
        <family val="2"/>
      </rPr>
      <t xml:space="preserve">中</t>
    </r>
    <r>
      <rPr>
        <sz val="9"/>
        <color rgb="FF808080"/>
        <rFont val="Microsoft YaHei"/>
        <family val="0"/>
        <charset val="1"/>
      </rPr>
      <t xml:space="preserve">/</t>
    </r>
    <r>
      <rPr>
        <sz val="9"/>
        <color rgb="FF808080"/>
        <rFont val="Noto Sans CJK SC"/>
        <family val="2"/>
      </rPr>
      <t xml:space="preserve">高的案件逐项打分</t>
    </r>
    <r>
      <rPr>
        <sz val="9"/>
        <color rgb="FF808080"/>
        <rFont val="Microsoft YaHei"/>
        <family val="0"/>
        <charset val="1"/>
      </rPr>
      <t xml:space="preserve">(0-100,</t>
    </r>
    <r>
      <rPr>
        <sz val="9"/>
        <color rgb="FF808080"/>
        <rFont val="Noto Sans CJK SC"/>
        <family val="2"/>
      </rPr>
      <t xml:space="preserve">蓝字输入</t>
    </r>
    <r>
      <rPr>
        <sz val="9"/>
        <color rgb="FF808080"/>
        <rFont val="Microsoft YaHei"/>
        <family val="0"/>
        <charset val="1"/>
      </rPr>
      <t xml:space="preserve">),</t>
    </r>
    <r>
      <rPr>
        <sz val="9"/>
        <color rgb="FF808080"/>
        <rFont val="Noto Sans CJK SC"/>
        <family val="2"/>
      </rPr>
      <t xml:space="preserve">加权总分自动分级</t>
    </r>
    <r>
      <rPr>
        <sz val="9"/>
        <color rgb="FF808080"/>
        <rFont val="Microsoft YaHei"/>
        <family val="0"/>
        <charset val="1"/>
      </rPr>
      <t xml:space="preserve">,</t>
    </r>
    <r>
      <rPr>
        <sz val="9"/>
        <color rgb="FF808080"/>
        <rFont val="Noto Sans CJK SC"/>
        <family val="2"/>
      </rPr>
      <t xml:space="preserve">并与台账登记的风险等级交叉核对。</t>
    </r>
  </si>
  <si>
    <t xml:space="preserve">评分维度</t>
  </si>
  <si>
    <t xml:space="preserve">权重</t>
  </si>
  <si>
    <r>
      <rPr>
        <b val="true"/>
        <sz val="10"/>
        <color rgb="FFFFFFFF"/>
        <rFont val="Noto Sans CJK SC"/>
        <family val="2"/>
      </rPr>
      <t xml:space="preserve">评分标准</t>
    </r>
    <r>
      <rPr>
        <b val="true"/>
        <sz val="10"/>
        <color rgb="FFFFFFFF"/>
        <rFont val="Microsoft YaHei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示例</t>
    </r>
    <r>
      <rPr>
        <b val="true"/>
        <sz val="10"/>
        <color rgb="FFFFFFFF"/>
        <rFont val="Microsoft YaHei"/>
        <family val="0"/>
        <charset val="1"/>
      </rPr>
      <t xml:space="preserve">)</t>
    </r>
  </si>
  <si>
    <r>
      <rPr>
        <b val="true"/>
        <sz val="10"/>
        <rFont val="Microsoft YaHei"/>
        <family val="0"/>
        <charset val="1"/>
      </rPr>
      <t xml:space="preserve">D1 </t>
    </r>
    <r>
      <rPr>
        <b val="true"/>
        <sz val="10"/>
        <rFont val="Noto Sans CJK SC"/>
        <family val="2"/>
      </rPr>
      <t xml:space="preserve">投保至出险间隔</t>
    </r>
  </si>
  <si>
    <r>
      <rPr>
        <sz val="10"/>
        <rFont val="Microsoft YaHei"/>
        <family val="0"/>
        <charset val="1"/>
      </rPr>
      <t xml:space="preserve">≤30</t>
    </r>
    <r>
      <rPr>
        <sz val="10"/>
        <rFont val="Noto Sans CJK SC"/>
        <family val="2"/>
      </rPr>
      <t xml:space="preserve">天</t>
    </r>
    <r>
      <rPr>
        <sz val="10"/>
        <rFont val="Microsoft YaHei"/>
        <family val="0"/>
        <charset val="1"/>
      </rPr>
      <t xml:space="preserve">=80~100</t>
    </r>
    <r>
      <rPr>
        <sz val="10"/>
        <rFont val="Noto Sans CJK SC"/>
        <family val="2"/>
      </rPr>
      <t xml:space="preserve">分</t>
    </r>
    <r>
      <rPr>
        <sz val="10"/>
        <rFont val="Microsoft YaHei"/>
        <family val="0"/>
        <charset val="1"/>
      </rPr>
      <t xml:space="preserve">;31~90</t>
    </r>
    <r>
      <rPr>
        <sz val="10"/>
        <rFont val="Noto Sans CJK SC"/>
        <family val="2"/>
      </rPr>
      <t xml:space="preserve">天</t>
    </r>
    <r>
      <rPr>
        <sz val="10"/>
        <rFont val="Microsoft YaHei"/>
        <family val="0"/>
        <charset val="1"/>
      </rPr>
      <t xml:space="preserve">=40~70</t>
    </r>
    <r>
      <rPr>
        <sz val="10"/>
        <rFont val="Noto Sans CJK SC"/>
        <family val="2"/>
      </rPr>
      <t xml:space="preserve">分</t>
    </r>
    <r>
      <rPr>
        <sz val="10"/>
        <rFont val="Microsoft YaHei"/>
        <family val="0"/>
        <charset val="1"/>
      </rPr>
      <t xml:space="preserve">;&gt;90</t>
    </r>
    <r>
      <rPr>
        <sz val="10"/>
        <rFont val="Noto Sans CJK SC"/>
        <family val="2"/>
      </rPr>
      <t xml:space="preserve">天</t>
    </r>
    <r>
      <rPr>
        <sz val="10"/>
        <rFont val="Microsoft YaHei"/>
        <family val="0"/>
        <charset val="1"/>
      </rPr>
      <t xml:space="preserve">=0~30</t>
    </r>
    <r>
      <rPr>
        <sz val="10"/>
        <rFont val="Noto Sans CJK SC"/>
        <family val="2"/>
      </rPr>
      <t xml:space="preserve">分</t>
    </r>
  </si>
  <si>
    <r>
      <rPr>
        <b val="true"/>
        <sz val="10"/>
        <rFont val="Microsoft YaHei"/>
        <family val="0"/>
        <charset val="1"/>
      </rPr>
      <t xml:space="preserve">D2 </t>
    </r>
    <r>
      <rPr>
        <b val="true"/>
        <sz val="10"/>
        <rFont val="Noto Sans CJK SC"/>
        <family val="2"/>
      </rPr>
      <t xml:space="preserve">报案延迟程度</t>
    </r>
  </si>
  <si>
    <r>
      <rPr>
        <sz val="10"/>
        <rFont val="Noto Sans CJK SC"/>
        <family val="2"/>
      </rPr>
      <t xml:space="preserve">延迟</t>
    </r>
    <r>
      <rPr>
        <sz val="10"/>
        <rFont val="Microsoft YaHei"/>
        <family val="0"/>
        <charset val="1"/>
      </rPr>
      <t xml:space="preserve">&gt;72</t>
    </r>
    <r>
      <rPr>
        <sz val="10"/>
        <rFont val="Noto Sans CJK SC"/>
        <family val="2"/>
      </rPr>
      <t xml:space="preserve">小时且无说明</t>
    </r>
    <r>
      <rPr>
        <sz val="10"/>
        <rFont val="Microsoft YaHei"/>
        <family val="0"/>
        <charset val="1"/>
      </rPr>
      <t xml:space="preserve">=60~100</t>
    </r>
    <r>
      <rPr>
        <sz val="10"/>
        <rFont val="Noto Sans CJK SC"/>
        <family val="2"/>
      </rPr>
      <t xml:space="preserve">分</t>
    </r>
    <r>
      <rPr>
        <sz val="10"/>
        <rFont val="Microsoft YaHei"/>
        <family val="0"/>
        <charset val="1"/>
      </rPr>
      <t xml:space="preserve">;24~72</t>
    </r>
    <r>
      <rPr>
        <sz val="10"/>
        <rFont val="Noto Sans CJK SC"/>
        <family val="2"/>
      </rPr>
      <t xml:space="preserve">小时</t>
    </r>
    <r>
      <rPr>
        <sz val="10"/>
        <rFont val="Microsoft YaHei"/>
        <family val="0"/>
        <charset val="1"/>
      </rPr>
      <t xml:space="preserve">=30~50</t>
    </r>
    <r>
      <rPr>
        <sz val="10"/>
        <rFont val="Noto Sans CJK SC"/>
        <family val="2"/>
      </rPr>
      <t xml:space="preserve">分</t>
    </r>
    <r>
      <rPr>
        <sz val="10"/>
        <rFont val="Microsoft YaHei"/>
        <family val="0"/>
        <charset val="1"/>
      </rPr>
      <t xml:space="preserve">;</t>
    </r>
    <r>
      <rPr>
        <sz val="10"/>
        <rFont val="Noto Sans CJK SC"/>
        <family val="2"/>
      </rPr>
      <t xml:space="preserve">及时</t>
    </r>
    <r>
      <rPr>
        <sz val="10"/>
        <rFont val="Microsoft YaHei"/>
        <family val="0"/>
        <charset val="1"/>
      </rPr>
      <t xml:space="preserve">=0~20</t>
    </r>
    <r>
      <rPr>
        <sz val="10"/>
        <rFont val="Noto Sans CJK SC"/>
        <family val="2"/>
      </rPr>
      <t xml:space="preserve">分</t>
    </r>
  </si>
  <si>
    <r>
      <rPr>
        <b val="true"/>
        <sz val="10"/>
        <rFont val="Microsoft YaHei"/>
        <family val="0"/>
        <charset val="1"/>
      </rPr>
      <t xml:space="preserve">D3 </t>
    </r>
    <r>
      <rPr>
        <b val="true"/>
        <sz val="10"/>
        <rFont val="Noto Sans CJK SC"/>
        <family val="2"/>
      </rPr>
      <t xml:space="preserve">近</t>
    </r>
    <r>
      <rPr>
        <b val="true"/>
        <sz val="10"/>
        <rFont val="Microsoft YaHei"/>
        <family val="0"/>
        <charset val="1"/>
      </rPr>
      <t xml:space="preserve">12</t>
    </r>
    <r>
      <rPr>
        <b val="true"/>
        <sz val="10"/>
        <rFont val="Noto Sans CJK SC"/>
        <family val="2"/>
      </rPr>
      <t xml:space="preserve">个月出险频次</t>
    </r>
  </si>
  <si>
    <r>
      <rPr>
        <sz val="10"/>
        <rFont val="Microsoft YaHei"/>
        <family val="0"/>
        <charset val="1"/>
      </rPr>
      <t xml:space="preserve">≥3</t>
    </r>
    <r>
      <rPr>
        <sz val="10"/>
        <rFont val="Noto Sans CJK SC"/>
        <family val="2"/>
      </rPr>
      <t xml:space="preserve">次</t>
    </r>
    <r>
      <rPr>
        <sz val="10"/>
        <rFont val="Microsoft YaHei"/>
        <family val="0"/>
        <charset val="1"/>
      </rPr>
      <t xml:space="preserve">=60~100</t>
    </r>
    <r>
      <rPr>
        <sz val="10"/>
        <rFont val="Noto Sans CJK SC"/>
        <family val="2"/>
      </rPr>
      <t xml:space="preserve">分</t>
    </r>
    <r>
      <rPr>
        <sz val="10"/>
        <rFont val="Microsoft YaHei"/>
        <family val="0"/>
        <charset val="1"/>
      </rPr>
      <t xml:space="preserve">;2</t>
    </r>
    <r>
      <rPr>
        <sz val="10"/>
        <rFont val="Noto Sans CJK SC"/>
        <family val="2"/>
      </rPr>
      <t xml:space="preserve">次</t>
    </r>
    <r>
      <rPr>
        <sz val="10"/>
        <rFont val="Microsoft YaHei"/>
        <family val="0"/>
        <charset val="1"/>
      </rPr>
      <t xml:space="preserve">=30~50</t>
    </r>
    <r>
      <rPr>
        <sz val="10"/>
        <rFont val="Noto Sans CJK SC"/>
        <family val="2"/>
      </rPr>
      <t xml:space="preserve">分</t>
    </r>
    <r>
      <rPr>
        <sz val="10"/>
        <rFont val="Microsoft YaHei"/>
        <family val="0"/>
        <charset val="1"/>
      </rPr>
      <t xml:space="preserve">;≤1</t>
    </r>
    <r>
      <rPr>
        <sz val="10"/>
        <rFont val="Noto Sans CJK SC"/>
        <family val="2"/>
      </rPr>
      <t xml:space="preserve">次</t>
    </r>
    <r>
      <rPr>
        <sz val="10"/>
        <rFont val="Microsoft YaHei"/>
        <family val="0"/>
        <charset val="1"/>
      </rPr>
      <t xml:space="preserve">=0~20</t>
    </r>
    <r>
      <rPr>
        <sz val="10"/>
        <rFont val="Noto Sans CJK SC"/>
        <family val="2"/>
      </rPr>
      <t xml:space="preserve">分</t>
    </r>
  </si>
  <si>
    <r>
      <rPr>
        <b val="true"/>
        <sz val="10"/>
        <rFont val="Microsoft YaHei"/>
        <family val="0"/>
        <charset val="1"/>
      </rPr>
      <t xml:space="preserve">D4 </t>
    </r>
    <r>
      <rPr>
        <b val="true"/>
        <sz val="10"/>
        <rFont val="Noto Sans CJK SC"/>
        <family val="2"/>
      </rPr>
      <t xml:space="preserve">索赔额</t>
    </r>
    <r>
      <rPr>
        <b val="true"/>
        <sz val="10"/>
        <rFont val="Microsoft YaHei"/>
        <family val="0"/>
        <charset val="1"/>
      </rPr>
      <t xml:space="preserve">/</t>
    </r>
    <r>
      <rPr>
        <b val="true"/>
        <sz val="10"/>
        <rFont val="Noto Sans CJK SC"/>
        <family val="2"/>
      </rPr>
      <t xml:space="preserve">分项限额占比</t>
    </r>
  </si>
  <si>
    <r>
      <rPr>
        <sz val="10"/>
        <rFont val="Microsoft YaHei"/>
        <family val="0"/>
        <charset val="1"/>
      </rPr>
      <t xml:space="preserve">≥90%=70~100</t>
    </r>
    <r>
      <rPr>
        <sz val="10"/>
        <rFont val="Noto Sans CJK SC"/>
        <family val="2"/>
      </rPr>
      <t xml:space="preserve">分</t>
    </r>
    <r>
      <rPr>
        <sz val="10"/>
        <rFont val="Microsoft YaHei"/>
        <family val="0"/>
        <charset val="1"/>
      </rPr>
      <t xml:space="preserve">;60%~89%=40~60</t>
    </r>
    <r>
      <rPr>
        <sz val="10"/>
        <rFont val="Noto Sans CJK SC"/>
        <family val="2"/>
      </rPr>
      <t xml:space="preserve">分</t>
    </r>
    <r>
      <rPr>
        <sz val="10"/>
        <rFont val="Microsoft YaHei"/>
        <family val="0"/>
        <charset val="1"/>
      </rPr>
      <t xml:space="preserve">;&lt;60%=0~30</t>
    </r>
    <r>
      <rPr>
        <sz val="10"/>
        <rFont val="Noto Sans CJK SC"/>
        <family val="2"/>
      </rPr>
      <t xml:space="preserve">分</t>
    </r>
  </si>
  <si>
    <r>
      <rPr>
        <b val="true"/>
        <sz val="10"/>
        <rFont val="Microsoft YaHei"/>
        <family val="0"/>
        <charset val="1"/>
      </rPr>
      <t xml:space="preserve">D5 </t>
    </r>
    <r>
      <rPr>
        <b val="true"/>
        <sz val="10"/>
        <rFont val="Noto Sans CJK SC"/>
        <family val="2"/>
      </rPr>
      <t xml:space="preserve">票据与影像核验</t>
    </r>
  </si>
  <si>
    <r>
      <rPr>
        <sz val="10"/>
        <rFont val="Noto Sans CJK SC"/>
        <family val="2"/>
      </rPr>
      <t xml:space="preserve">存疑或涂改</t>
    </r>
    <r>
      <rPr>
        <sz val="10"/>
        <rFont val="Microsoft YaHei"/>
        <family val="0"/>
        <charset val="1"/>
      </rPr>
      <t xml:space="preserve">=70~100</t>
    </r>
    <r>
      <rPr>
        <sz val="10"/>
        <rFont val="Noto Sans CJK SC"/>
        <family val="2"/>
      </rPr>
      <t xml:space="preserve">分</t>
    </r>
    <r>
      <rPr>
        <sz val="10"/>
        <rFont val="Microsoft YaHei"/>
        <family val="0"/>
        <charset val="1"/>
      </rPr>
      <t xml:space="preserve">;</t>
    </r>
    <r>
      <rPr>
        <sz val="10"/>
        <rFont val="Noto Sans CJK SC"/>
        <family val="2"/>
      </rPr>
      <t xml:space="preserve">待核实</t>
    </r>
    <r>
      <rPr>
        <sz val="10"/>
        <rFont val="Microsoft YaHei"/>
        <family val="0"/>
        <charset val="1"/>
      </rPr>
      <t xml:space="preserve">=40~60</t>
    </r>
    <r>
      <rPr>
        <sz val="10"/>
        <rFont val="Noto Sans CJK SC"/>
        <family val="2"/>
      </rPr>
      <t xml:space="preserve">分</t>
    </r>
    <r>
      <rPr>
        <sz val="10"/>
        <rFont val="Microsoft YaHei"/>
        <family val="0"/>
        <charset val="1"/>
      </rPr>
      <t xml:space="preserve">;</t>
    </r>
    <r>
      <rPr>
        <sz val="10"/>
        <rFont val="Noto Sans CJK SC"/>
        <family val="2"/>
      </rPr>
      <t xml:space="preserve">正常</t>
    </r>
    <r>
      <rPr>
        <sz val="10"/>
        <rFont val="Microsoft YaHei"/>
        <family val="0"/>
        <charset val="1"/>
      </rPr>
      <t xml:space="preserve">=0~20</t>
    </r>
    <r>
      <rPr>
        <sz val="10"/>
        <rFont val="Noto Sans CJK SC"/>
        <family val="2"/>
      </rPr>
      <t xml:space="preserve">分</t>
    </r>
  </si>
  <si>
    <r>
      <rPr>
        <b val="true"/>
        <sz val="10"/>
        <rFont val="Microsoft YaHei"/>
        <family val="0"/>
        <charset val="1"/>
      </rPr>
      <t xml:space="preserve">D6 </t>
    </r>
    <r>
      <rPr>
        <b val="true"/>
        <sz val="10"/>
        <rFont val="Noto Sans CJK SC"/>
        <family val="2"/>
      </rPr>
      <t xml:space="preserve">渠道与名单命中</t>
    </r>
  </si>
  <si>
    <r>
      <rPr>
        <sz val="10"/>
        <rFont val="Noto Sans CJK SC"/>
        <family val="2"/>
      </rPr>
      <t xml:space="preserve">命中黑名单</t>
    </r>
    <r>
      <rPr>
        <sz val="10"/>
        <rFont val="Microsoft YaHei"/>
        <family val="0"/>
        <charset val="1"/>
      </rPr>
      <t xml:space="preserve">/</t>
    </r>
    <r>
      <rPr>
        <sz val="10"/>
        <rFont val="Noto Sans CJK SC"/>
        <family val="2"/>
      </rPr>
      <t xml:space="preserve">风险渠道</t>
    </r>
    <r>
      <rPr>
        <sz val="10"/>
        <rFont val="Microsoft YaHei"/>
        <family val="0"/>
        <charset val="1"/>
      </rPr>
      <t xml:space="preserve">=60~100</t>
    </r>
    <r>
      <rPr>
        <sz val="10"/>
        <rFont val="Noto Sans CJK SC"/>
        <family val="2"/>
      </rPr>
      <t xml:space="preserve">分</t>
    </r>
    <r>
      <rPr>
        <sz val="10"/>
        <rFont val="Microsoft YaHei"/>
        <family val="0"/>
        <charset val="1"/>
      </rPr>
      <t xml:space="preserve">;</t>
    </r>
    <r>
      <rPr>
        <sz val="10"/>
        <rFont val="Noto Sans CJK SC"/>
        <family val="2"/>
      </rPr>
      <t xml:space="preserve">关联提示</t>
    </r>
    <r>
      <rPr>
        <sz val="10"/>
        <rFont val="Microsoft YaHei"/>
        <family val="0"/>
        <charset val="1"/>
      </rPr>
      <t xml:space="preserve">=30~50</t>
    </r>
    <r>
      <rPr>
        <sz val="10"/>
        <rFont val="Noto Sans CJK SC"/>
        <family val="2"/>
      </rPr>
      <t xml:space="preserve">分</t>
    </r>
    <r>
      <rPr>
        <sz val="10"/>
        <rFont val="Microsoft YaHei"/>
        <family val="0"/>
        <charset val="1"/>
      </rPr>
      <t xml:space="preserve">;</t>
    </r>
    <r>
      <rPr>
        <sz val="10"/>
        <rFont val="Noto Sans CJK SC"/>
        <family val="2"/>
      </rPr>
      <t xml:space="preserve">无</t>
    </r>
    <r>
      <rPr>
        <sz val="10"/>
        <rFont val="Microsoft YaHei"/>
        <family val="0"/>
        <charset val="1"/>
      </rPr>
      <t xml:space="preserve">=0~20</t>
    </r>
    <r>
      <rPr>
        <sz val="10"/>
        <rFont val="Noto Sans CJK SC"/>
        <family val="2"/>
      </rPr>
      <t xml:space="preserve">分</t>
    </r>
  </si>
  <si>
    <t xml:space="preserve">权重合计</t>
  </si>
  <si>
    <r>
      <rPr>
        <sz val="9"/>
        <color rgb="FF808080"/>
        <rFont val="Noto Sans CJK SC"/>
        <family val="2"/>
      </rPr>
      <t xml:space="preserve">校验</t>
    </r>
    <r>
      <rPr>
        <sz val="9"/>
        <color rgb="FF808080"/>
        <rFont val="Microsoft YaHei"/>
        <family val="0"/>
        <charset val="1"/>
      </rPr>
      <t xml:space="preserve">:</t>
    </r>
    <r>
      <rPr>
        <sz val="9"/>
        <color rgb="FF808080"/>
        <rFont val="Noto Sans CJK SC"/>
        <family val="2"/>
      </rPr>
      <t xml:space="preserve">必须等于 </t>
    </r>
    <r>
      <rPr>
        <sz val="9"/>
        <color rgb="FF808080"/>
        <rFont val="Microsoft YaHei"/>
        <family val="0"/>
        <charset val="1"/>
      </rPr>
      <t xml:space="preserve">100%</t>
    </r>
  </si>
  <si>
    <r>
      <rPr>
        <b val="true"/>
        <sz val="11"/>
        <color rgb="FF2E75B6"/>
        <rFont val="Noto Sans CJK SC"/>
        <family val="2"/>
      </rPr>
      <t xml:space="preserve">疑点案件评分表</t>
    </r>
    <r>
      <rPr>
        <b val="true"/>
        <sz val="11"/>
        <color rgb="FF2E75B6"/>
        <rFont val="Microsoft YaHei"/>
        <family val="0"/>
        <charset val="1"/>
      </rPr>
      <t xml:space="preserve">(D1-D6 </t>
    </r>
    <r>
      <rPr>
        <b val="true"/>
        <sz val="11"/>
        <color rgb="FF2E75B6"/>
        <rFont val="Noto Sans CJK SC"/>
        <family val="2"/>
      </rPr>
      <t xml:space="preserve">为 </t>
    </r>
    <r>
      <rPr>
        <b val="true"/>
        <sz val="11"/>
        <color rgb="FF2E75B6"/>
        <rFont val="Microsoft YaHei"/>
        <family val="0"/>
        <charset val="1"/>
      </rPr>
      <t xml:space="preserve">0-100 </t>
    </r>
    <r>
      <rPr>
        <b val="true"/>
        <sz val="11"/>
        <color rgb="FF2E75B6"/>
        <rFont val="Noto Sans CJK SC"/>
        <family val="2"/>
      </rPr>
      <t xml:space="preserve">打分</t>
    </r>
    <r>
      <rPr>
        <b val="true"/>
        <sz val="11"/>
        <color rgb="FF2E75B6"/>
        <rFont val="Microsoft YaHei"/>
        <family val="0"/>
        <charset val="1"/>
      </rPr>
      <t xml:space="preserve">)</t>
    </r>
  </si>
  <si>
    <t xml:space="preserve">D1</t>
  </si>
  <si>
    <t xml:space="preserve">D2</t>
  </si>
  <si>
    <t xml:space="preserve">D3</t>
  </si>
  <si>
    <t xml:space="preserve">D4</t>
  </si>
  <si>
    <t xml:space="preserve">D5</t>
  </si>
  <si>
    <t xml:space="preserve">D6</t>
  </si>
  <si>
    <t xml:space="preserve">加权总分</t>
  </si>
  <si>
    <t xml:space="preserve">评分分级</t>
  </si>
  <si>
    <t xml:space="preserve">与台账交叉核对</t>
  </si>
  <si>
    <r>
      <rPr>
        <b val="true"/>
        <sz val="16"/>
        <color rgb="FF1F4E79"/>
        <rFont val="Noto Sans CJK SC"/>
        <family val="2"/>
      </rPr>
      <t xml:space="preserve">理赔初审汇总看板</t>
    </r>
    <r>
      <rPr>
        <b val="true"/>
        <sz val="16"/>
        <color rgb="FF1F4E79"/>
        <rFont val="Microsoft YaHei"/>
        <family val="0"/>
        <charset val="1"/>
      </rPr>
      <t xml:space="preserve">(</t>
    </r>
    <r>
      <rPr>
        <b val="true"/>
        <sz val="16"/>
        <color rgb="FF1F4E79"/>
        <rFont val="Noto Sans CJK SC"/>
        <family val="2"/>
      </rPr>
      <t xml:space="preserve">自动计算</t>
    </r>
    <r>
      <rPr>
        <b val="true"/>
        <sz val="16"/>
        <color rgb="FF1F4E79"/>
        <rFont val="Microsoft YaHei"/>
        <family val="0"/>
        <charset val="1"/>
      </rPr>
      <t xml:space="preserve">,</t>
    </r>
    <r>
      <rPr>
        <b val="true"/>
        <sz val="16"/>
        <color rgb="FF1F4E79"/>
        <rFont val="Noto Sans CJK SC"/>
        <family val="2"/>
      </rPr>
      <t xml:space="preserve">勿手工填写</t>
    </r>
    <r>
      <rPr>
        <b val="true"/>
        <sz val="16"/>
        <color rgb="FF1F4E79"/>
        <rFont val="Microsoft YaHei"/>
        <family val="0"/>
        <charset val="1"/>
      </rPr>
      <t xml:space="preserve">)</t>
    </r>
  </si>
  <si>
    <t xml:space="preserve">核心指标</t>
  </si>
  <si>
    <t xml:space="preserve">指标</t>
  </si>
  <si>
    <t xml:space="preserve">数值</t>
  </si>
  <si>
    <r>
      <rPr>
        <sz val="10"/>
        <rFont val="Noto Sans CJK SC"/>
        <family val="2"/>
      </rPr>
      <t xml:space="preserve">在册案件总数</t>
    </r>
    <r>
      <rPr>
        <sz val="10"/>
        <rFont val="Microsoft YaHei"/>
        <family val="0"/>
        <charset val="1"/>
      </rPr>
      <t xml:space="preserve">(</t>
    </r>
    <r>
      <rPr>
        <sz val="10"/>
        <rFont val="Noto Sans CJK SC"/>
        <family val="2"/>
      </rPr>
      <t xml:space="preserve">件</t>
    </r>
    <r>
      <rPr>
        <sz val="10"/>
        <rFont val="Microsoft YaHei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</si>
  <si>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直通案件数</t>
    </r>
    <r>
      <rPr>
        <sz val="10"/>
        <rFont val="Microsoft YaHei"/>
        <family val="0"/>
        <charset val="1"/>
      </rPr>
      <t xml:space="preserve">(</t>
    </r>
    <r>
      <rPr>
        <sz val="10"/>
        <rFont val="Noto Sans CJK SC"/>
        <family val="2"/>
      </rPr>
      <t xml:space="preserve">件</t>
    </r>
    <r>
      <rPr>
        <sz val="10"/>
        <rFont val="Microsoft YaHei"/>
        <family val="0"/>
        <charset val="1"/>
      </rPr>
      <t xml:space="preserve">)</t>
    </r>
  </si>
  <si>
    <t xml:space="preserve">直通占比</t>
  </si>
  <si>
    <r>
      <rPr>
        <sz val="10"/>
        <rFont val="Microsoft YaHei"/>
        <family val="0"/>
        <charset val="1"/>
      </rPr>
      <t xml:space="preserve">SLA</t>
    </r>
    <r>
      <rPr>
        <sz val="10"/>
        <rFont val="Noto Sans CJK SC"/>
        <family val="2"/>
      </rPr>
      <t xml:space="preserve">达标率</t>
    </r>
    <r>
      <rPr>
        <sz val="10"/>
        <rFont val="Microsoft YaHei"/>
        <family val="0"/>
        <charset val="1"/>
      </rPr>
      <t xml:space="preserve">(</t>
    </r>
    <r>
      <rPr>
        <sz val="10"/>
        <rFont val="Noto Sans CJK SC"/>
        <family val="2"/>
      </rPr>
      <t xml:space="preserve">已完成案件</t>
    </r>
    <r>
      <rPr>
        <sz val="10"/>
        <rFont val="Microsoft YaHei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</si>
  <si>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平均初审用时</t>
    </r>
    <r>
      <rPr>
        <sz val="10"/>
        <rFont val="Microsoft YaHei"/>
        <family val="0"/>
        <charset val="1"/>
      </rPr>
      <t xml:space="preserve">(</t>
    </r>
    <r>
      <rPr>
        <sz val="10"/>
        <rFont val="Noto Sans CJK SC"/>
        <family val="2"/>
      </rPr>
      <t xml:space="preserve">工作日</t>
    </r>
    <r>
      <rPr>
        <sz val="10"/>
        <rFont val="Microsoft YaHei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</si>
  <si>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中高风险案件数</t>
    </r>
    <r>
      <rPr>
        <sz val="10"/>
        <rFont val="Microsoft YaHei"/>
        <family val="0"/>
        <charset val="1"/>
      </rPr>
      <t xml:space="preserve">(</t>
    </r>
    <r>
      <rPr>
        <sz val="10"/>
        <rFont val="Noto Sans CJK SC"/>
        <family val="2"/>
      </rPr>
      <t xml:space="preserve">件</t>
    </r>
    <r>
      <rPr>
        <sz val="10"/>
        <rFont val="Microsoft YaHei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</si>
  <si>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校验提示待处理</t>
    </r>
    <r>
      <rPr>
        <sz val="10"/>
        <rFont val="Microsoft YaHei"/>
        <family val="0"/>
        <charset val="1"/>
      </rPr>
      <t xml:space="preserve">(</t>
    </r>
    <r>
      <rPr>
        <sz val="10"/>
        <rFont val="Noto Sans CJK SC"/>
        <family val="2"/>
      </rPr>
      <t xml:space="preserve">件</t>
    </r>
    <r>
      <rPr>
        <sz val="10"/>
        <rFont val="Microsoft YaHei"/>
        <family val="0"/>
        <charset val="1"/>
      </rPr>
      <t xml:space="preserve">)</t>
    </r>
  </si>
  <si>
    <t xml:space="preserve">初审结论分布</t>
  </si>
  <si>
    <t xml:space="preserve">险种分布</t>
  </si>
  <si>
    <t xml:space="preserve">结论</t>
  </si>
  <si>
    <t xml:space="preserve">件数</t>
  </si>
  <si>
    <t xml:space="preserve">合计</t>
  </si>
  <si>
    <r>
      <rPr>
        <b val="true"/>
        <sz val="11"/>
        <color rgb="FF2E75B6"/>
        <rFont val="Noto Sans CJK SC"/>
        <family val="2"/>
      </rPr>
      <t xml:space="preserve">勾稽校验</t>
    </r>
    <r>
      <rPr>
        <b val="true"/>
        <sz val="11"/>
        <color rgb="FF2E75B6"/>
        <rFont val="Microsoft YaHei"/>
        <family val="0"/>
        <charset val="1"/>
      </rPr>
      <t xml:space="preserve">(</t>
    </r>
    <r>
      <rPr>
        <b val="true"/>
        <sz val="11"/>
        <color rgb="FF2E75B6"/>
        <rFont val="Noto Sans CJK SC"/>
        <family val="2"/>
      </rPr>
      <t xml:space="preserve">应全部为 ✔</t>
    </r>
    <r>
      <rPr>
        <b val="true"/>
        <sz val="11"/>
        <color rgb="FF2E75B6"/>
        <rFont val="Microsoft YaHei"/>
        <family val="0"/>
        <charset val="1"/>
      </rPr>
      <t xml:space="preserve">)</t>
    </r>
  </si>
  <si>
    <t xml:space="preserve">校验项</t>
  </si>
  <si>
    <t xml:space="preserve">结果</t>
  </si>
  <si>
    <r>
      <rPr>
        <sz val="10"/>
        <rFont val="Noto Sans CJK SC"/>
        <family val="2"/>
      </rPr>
      <t xml:space="preserve">结论分布合计 </t>
    </r>
    <r>
      <rPr>
        <sz val="10"/>
        <rFont val="Microsoft YaHei"/>
        <family val="0"/>
        <charset val="1"/>
      </rPr>
      <t xml:space="preserve">= </t>
    </r>
    <r>
      <rPr>
        <sz val="10"/>
        <rFont val="Noto Sans CJK SC"/>
        <family val="2"/>
      </rPr>
      <t xml:space="preserve">案件总数</t>
    </r>
  </si>
  <si>
    <r>
      <rPr>
        <sz val="10"/>
        <rFont val="Noto Sans CJK SC"/>
        <family val="2"/>
      </rPr>
      <t xml:space="preserve">险种分布合计 </t>
    </r>
    <r>
      <rPr>
        <sz val="10"/>
        <rFont val="Microsoft YaHei"/>
        <family val="0"/>
        <charset val="1"/>
      </rPr>
      <t xml:space="preserve">= </t>
    </r>
    <r>
      <rPr>
        <sz val="10"/>
        <rFont val="Noto Sans CJK SC"/>
        <family val="2"/>
      </rPr>
      <t xml:space="preserve">案件总数</t>
    </r>
  </si>
  <si>
    <r>
      <rPr>
        <sz val="10"/>
        <rFont val="Noto Sans CJK SC"/>
        <family val="2"/>
      </rPr>
      <t xml:space="preserve">高风险且初审通过的案件数 </t>
    </r>
    <r>
      <rPr>
        <sz val="10"/>
        <rFont val="Microsoft YaHei"/>
        <family val="0"/>
        <charset val="1"/>
      </rPr>
      <t xml:space="preserve">= 0</t>
    </r>
  </si>
  <si>
    <r>
      <rPr>
        <sz val="10"/>
        <rFont val="Noto Sans CJK SC"/>
        <family val="2"/>
      </rPr>
      <t xml:space="preserve">评分卡权重合计 </t>
    </r>
    <r>
      <rPr>
        <sz val="10"/>
        <rFont val="Microsoft YaHei"/>
        <family val="0"/>
        <charset val="1"/>
      </rPr>
      <t xml:space="preserve">= 100%</t>
    </r>
  </si>
  <si>
    <r>
      <rPr>
        <sz val="9"/>
        <color rgb="FF808080"/>
        <rFont val="Noto Sans CJK SC"/>
        <family val="2"/>
      </rPr>
      <t xml:space="preserve">注</t>
    </r>
    <r>
      <rPr>
        <sz val="9"/>
        <color rgb="FF808080"/>
        <rFont val="Microsoft YaHei"/>
        <family val="0"/>
        <charset val="1"/>
      </rPr>
      <t xml:space="preserve">:</t>
    </r>
    <r>
      <rPr>
        <sz val="9"/>
        <color rgb="FF808080"/>
        <rFont val="Noto Sans CJK SC"/>
        <family val="2"/>
      </rPr>
      <t xml:space="preserve">本看板全部数值由「案件台账」实时汇总</t>
    </r>
    <r>
      <rPr>
        <sz val="9"/>
        <color rgb="FF808080"/>
        <rFont val="Microsoft YaHei"/>
        <family val="0"/>
        <charset val="1"/>
      </rPr>
      <t xml:space="preserve">;</t>
    </r>
    <r>
      <rPr>
        <sz val="9"/>
        <color rgb="FF808080"/>
        <rFont val="Noto Sans CJK SC"/>
        <family val="2"/>
      </rPr>
      <t xml:space="preserve">示例数据均为虚构。</t>
    </r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</si>
</sst>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0.0"/>
    <numFmt numFmtId="167" formatCode="0"/>
    <numFmt numFmtId="168" formatCode="yyyy\-mm\-dd"/>
    <numFmt numFmtId="169" formatCode="0%"/>
    <numFmt numFmtId="170" formatCode="0.0%"/>
  </numFmts>
  <fonts count="2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E79"/>
      <name val="Noto Sans CJK SC"/>
      <family val="2"/>
    </font>
    <font>
      <b val="true"/>
      <sz val="16"/>
      <color rgb="FF1F4E79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2E75B6"/>
      <name val="Noto Sans CJK SC"/>
      <family val="2"/>
    </font>
    <font>
      <sz val="10"/>
      <name val="Noto Sans CJK SC"/>
      <family val="2"/>
    </font>
    <font>
      <sz val="10"/>
      <name val="Microsoft YaHei"/>
      <family val="0"/>
      <charset val="1"/>
    </font>
    <font>
      <b val="true"/>
      <sz val="10"/>
      <color rgb="FFFFFFFF"/>
      <name val="Noto Sans CJK SC"/>
      <family val="2"/>
    </font>
    <font>
      <b val="true"/>
      <sz val="10"/>
      <name val="Noto Sans CJK SC"/>
      <family val="2"/>
    </font>
    <font>
      <sz val="10"/>
      <color rgb="FF0000FF"/>
      <name val="Noto Sans CJK SC"/>
      <family val="2"/>
    </font>
    <font>
      <sz val="10"/>
      <color rgb="FF008000"/>
      <name val="Noto Sans CJK SC"/>
      <family val="2"/>
    </font>
    <font>
      <sz val="10"/>
      <color rgb="FF0000FF"/>
      <name val="Microsoft YaHei"/>
      <family val="0"/>
      <charset val="1"/>
    </font>
    <font>
      <b val="true"/>
      <sz val="10"/>
      <color rgb="FFFFFFFF"/>
      <name val="Microsoft YaHei"/>
      <family val="0"/>
      <charset val="1"/>
    </font>
    <font>
      <b val="true"/>
      <sz val="10"/>
      <name val="Microsoft YaHei"/>
      <family val="0"/>
      <charset val="1"/>
    </font>
    <font>
      <b val="true"/>
      <sz val="11"/>
      <color rgb="FF2E75B6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FF2CC"/>
        <bgColor rgb="FFF2F6FB"/>
      </patternFill>
    </fill>
    <fill>
      <patternFill patternType="solid">
        <fgColor rgb="FFF2F6FB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 diagonalUp="false" diagonalDown="false">
      <left style="thin">
        <color rgb="FFB4C6E7"/>
      </left>
      <right/>
      <top style="thin">
        <color rgb="FFB4C6E7"/>
      </top>
      <bottom style="thin">
        <color rgb="FFB4C6E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1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6E7"/>
      <rgbColor rgb="FF808080"/>
      <rgbColor rgb="FF9999FF"/>
      <rgbColor rgb="FFC0504D"/>
      <rgbColor rgb="FFFFF2CC"/>
      <rgbColor rgb="FFF2F6FB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BBB59"/>
      <rgbColor rgb="FFFFCC00"/>
      <rgbColor rgb="FFFF9900"/>
      <rgbColor rgb="FFFF6600"/>
      <rgbColor rgb="FF8064A2"/>
      <rgbColor rgb="FF878787"/>
      <rgbColor rgb="FF003366"/>
      <rgbColor rgb="FF4F81BD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初审结论分布(件)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汇总看板!B15</c:f>
              <c:strCache>
                <c:ptCount val="1"/>
                <c:pt idx="0">
                  <c:v>件数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汇总看板!$A$16:$A$21</c:f>
              <c:strCache>
                <c:ptCount val="6"/>
                <c:pt idx="0">
                  <c:v>初审通过</c:v>
                </c:pt>
                <c:pt idx="1">
                  <c:v>补件通知</c:v>
                </c:pt>
                <c:pt idx="2">
                  <c:v>转调查</c:v>
                </c:pt>
                <c:pt idx="3">
                  <c:v>转协谈</c:v>
                </c:pt>
                <c:pt idx="4">
                  <c:v>拒赔建议</c:v>
                </c:pt>
                <c:pt idx="5">
                  <c:v>在审</c:v>
                </c:pt>
              </c:strCache>
            </c:strRef>
          </c:cat>
          <c:val>
            <c:numRef>
              <c:f>汇总看板!$B$16:$B$21</c:f>
              <c:numCache>
                <c:formatCode>General</c:formatCode>
                <c:ptCount val="6"/>
                <c:pt idx="0">
                  <c:v>8</c:v>
                </c:pt>
                <c:pt idx="1">
                  <c:v>1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</c:ser>
        <c:gapWidth val="60"/>
        <c:overlap val="0"/>
        <c:axId val="50490999"/>
        <c:axId val="17502212"/>
      </c:barChart>
      <c:catAx>
        <c:axId val="504909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7502212"/>
        <c:crosses val="autoZero"/>
        <c:auto val="1"/>
        <c:lblAlgn val="ctr"/>
        <c:lblOffset val="100"/>
        <c:noMultiLvlLbl val="0"/>
      </c:catAx>
      <c:valAx>
        <c:axId val="1750221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049099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险种分布(件)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汇总看板!E15</c:f>
              <c:strCache>
                <c:ptCount val="1"/>
                <c:pt idx="0">
                  <c:v>件数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DejaVu Sans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DejaVu Sans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latin typeface="DejaVu Sans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pc="-1" strike="noStrike">
                      <a:latin typeface="DejaVu Sans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汇总看板!$D$16:$D$19</c:f>
              <c:strCache>
                <c:ptCount val="4"/>
                <c:pt idx="0">
                  <c:v>车险</c:v>
                </c:pt>
                <c:pt idx="1">
                  <c:v>意外险</c:v>
                </c:pt>
                <c:pt idx="2">
                  <c:v>住院医疗险</c:v>
                </c:pt>
                <c:pt idx="3">
                  <c:v>家财险</c:v>
                </c:pt>
              </c:strCache>
            </c:strRef>
          </c:cat>
          <c:val>
            <c:numRef>
              <c:f>汇总看板!$E$16:$E$19</c:f>
              <c:numCache>
                <c:formatCode>General</c:formatCode>
                <c:ptCount val="4"/>
                <c:pt idx="0">
                  <c:v>6</c:v>
                </c:pt>
                <c:pt idx="1">
                  <c:v>4</c:v>
                </c:pt>
                <c:pt idx="2">
                  <c:v>3</c:v>
                </c:pt>
                <c:pt idx="3">
                  <c:v>2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2</xdr:row>
      <xdr:rowOff>0</xdr:rowOff>
    </xdr:from>
    <xdr:to>
      <xdr:col>11</xdr:col>
      <xdr:colOff>525600</xdr:colOff>
      <xdr:row>16</xdr:row>
      <xdr:rowOff>32400</xdr:rowOff>
    </xdr:to>
    <xdr:graphicFrame>
      <xdr:nvGraphicFramePr>
        <xdr:cNvPr id="0" name="Chart 1"/>
        <xdr:cNvGraphicFramePr/>
      </xdr:nvGraphicFramePr>
      <xdr:xfrm>
        <a:off x="6981840" y="380880"/>
        <a:ext cx="43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19</xdr:row>
      <xdr:rowOff>0</xdr:rowOff>
    </xdr:from>
    <xdr:to>
      <xdr:col>11</xdr:col>
      <xdr:colOff>525600</xdr:colOff>
      <xdr:row>33</xdr:row>
      <xdr:rowOff>32400</xdr:rowOff>
    </xdr:to>
    <xdr:graphicFrame>
      <xdr:nvGraphicFramePr>
        <xdr:cNvPr id="1" name="Chart 2"/>
        <xdr:cNvGraphicFramePr/>
      </xdr:nvGraphicFramePr>
      <xdr:xfrm>
        <a:off x="6981840" y="3619440"/>
        <a:ext cx="43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6"/>
    <col collapsed="false" customWidth="true" hidden="false" outlineLevel="0" max="8" min="3" style="0" width="13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true" outlineLevel="0" collapsed="false">
      <c r="B6" s="4" t="s">
        <v>3</v>
      </c>
      <c r="C6" s="4"/>
      <c r="D6" s="4"/>
      <c r="E6" s="4"/>
      <c r="F6" s="4"/>
      <c r="G6" s="4"/>
      <c r="H6" s="4"/>
    </row>
    <row r="7" customFormat="false" ht="15" hidden="false" customHeight="false" outlineLevel="0" collapsed="false">
      <c r="B7" s="4"/>
      <c r="C7" s="4"/>
      <c r="D7" s="4"/>
      <c r="E7" s="4"/>
      <c r="F7" s="4"/>
      <c r="G7" s="4"/>
      <c r="H7" s="4"/>
    </row>
    <row r="9" customFormat="false" ht="15" hidden="false" customHeight="false" outlineLevel="0" collapsed="false">
      <c r="B9" s="5" t="s">
        <v>4</v>
      </c>
      <c r="C9" s="6" t="s">
        <v>5</v>
      </c>
      <c r="D9" s="6"/>
      <c r="E9" s="6"/>
      <c r="F9" s="6"/>
      <c r="G9" s="6"/>
      <c r="H9" s="6"/>
    </row>
    <row r="10" customFormat="false" ht="15" hidden="false" customHeight="true" outlineLevel="0" collapsed="false">
      <c r="B10" s="7" t="s">
        <v>6</v>
      </c>
      <c r="C10" s="8" t="s">
        <v>7</v>
      </c>
      <c r="D10" s="8"/>
      <c r="E10" s="8"/>
      <c r="F10" s="8"/>
      <c r="G10" s="8"/>
      <c r="H10" s="8"/>
    </row>
    <row r="11" customFormat="false" ht="15" hidden="false" customHeight="true" outlineLevel="0" collapsed="false">
      <c r="B11" s="7" t="s">
        <v>8</v>
      </c>
      <c r="C11" s="8" t="s">
        <v>9</v>
      </c>
      <c r="D11" s="8"/>
      <c r="E11" s="8"/>
      <c r="F11" s="8"/>
      <c r="G11" s="8"/>
      <c r="H11" s="8"/>
    </row>
    <row r="12" customFormat="false" ht="15" hidden="false" customHeight="true" outlineLevel="0" collapsed="false">
      <c r="B12" s="7" t="s">
        <v>10</v>
      </c>
      <c r="C12" s="8" t="s">
        <v>11</v>
      </c>
      <c r="D12" s="8"/>
      <c r="E12" s="8"/>
      <c r="F12" s="8"/>
      <c r="G12" s="8"/>
      <c r="H12" s="8"/>
    </row>
    <row r="13" customFormat="false" ht="15" hidden="false" customHeight="true" outlineLevel="0" collapsed="false">
      <c r="B13" s="7" t="s">
        <v>12</v>
      </c>
      <c r="C13" s="8" t="s">
        <v>13</v>
      </c>
      <c r="D13" s="8"/>
      <c r="E13" s="8"/>
      <c r="F13" s="8"/>
      <c r="G13" s="8"/>
      <c r="H13" s="8"/>
    </row>
    <row r="15" customFormat="false" ht="15" hidden="false" customHeight="false" outlineLevel="0" collapsed="false">
      <c r="B15" s="3" t="s">
        <v>14</v>
      </c>
    </row>
    <row r="16" customFormat="false" ht="15" hidden="false" customHeight="false" outlineLevel="0" collapsed="false">
      <c r="B16" s="9" t="s">
        <v>15</v>
      </c>
      <c r="C16" s="10" t="s">
        <v>16</v>
      </c>
      <c r="D16" s="10"/>
      <c r="E16" s="10"/>
      <c r="F16" s="10"/>
      <c r="G16" s="10"/>
      <c r="H16" s="10"/>
    </row>
    <row r="17" customFormat="false" ht="15" hidden="false" customHeight="false" outlineLevel="0" collapsed="false">
      <c r="B17" s="10" t="s">
        <v>17</v>
      </c>
      <c r="C17" s="10" t="s">
        <v>18</v>
      </c>
      <c r="D17" s="10"/>
      <c r="E17" s="10"/>
      <c r="F17" s="10"/>
      <c r="G17" s="10"/>
      <c r="H17" s="10"/>
    </row>
    <row r="18" customFormat="false" ht="15" hidden="false" customHeight="false" outlineLevel="0" collapsed="false">
      <c r="B18" s="11" t="s">
        <v>19</v>
      </c>
      <c r="C18" s="10" t="s">
        <v>20</v>
      </c>
      <c r="D18" s="10"/>
      <c r="E18" s="10"/>
      <c r="F18" s="10"/>
      <c r="G18" s="10"/>
      <c r="H18" s="10"/>
    </row>
    <row r="19" customFormat="false" ht="15" hidden="false" customHeight="false" outlineLevel="0" collapsed="false">
      <c r="B19" s="12" t="s">
        <v>21</v>
      </c>
      <c r="C19" s="10" t="s">
        <v>22</v>
      </c>
      <c r="D19" s="10"/>
      <c r="E19" s="10"/>
      <c r="F19" s="10"/>
      <c r="G19" s="10"/>
      <c r="H19" s="10"/>
    </row>
    <row r="21" customFormat="false" ht="15" hidden="false" customHeight="false" outlineLevel="0" collapsed="false">
      <c r="B21" s="3" t="s">
        <v>23</v>
      </c>
    </row>
    <row r="22" customFormat="false" ht="15" hidden="false" customHeight="true" outlineLevel="0" collapsed="false">
      <c r="B22" s="13" t="s">
        <v>24</v>
      </c>
      <c r="C22" s="13"/>
      <c r="D22" s="13"/>
      <c r="E22" s="13"/>
      <c r="F22" s="13"/>
      <c r="G22" s="13"/>
      <c r="H22" s="13"/>
    </row>
    <row r="23" customFormat="false" ht="15" hidden="false" customHeight="false" outlineLevel="0" collapsed="false">
      <c r="B23" s="13"/>
      <c r="C23" s="13"/>
      <c r="D23" s="13"/>
      <c r="E23" s="13"/>
      <c r="F23" s="13"/>
      <c r="G23" s="13"/>
      <c r="H23" s="13"/>
    </row>
  </sheetData>
  <mergeCells count="11">
    <mergeCell ref="B6:H7"/>
    <mergeCell ref="C9:H9"/>
    <mergeCell ref="C10:H10"/>
    <mergeCell ref="C11:H11"/>
    <mergeCell ref="C12:H12"/>
    <mergeCell ref="C13:H13"/>
    <mergeCell ref="C16:H16"/>
    <mergeCell ref="C17:H17"/>
    <mergeCell ref="C18:H18"/>
    <mergeCell ref="C19:H19"/>
    <mergeCell ref="B22:H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0"/>
    <col collapsed="false" customWidth="true" hidden="false" outlineLevel="0" max="3" min="3" style="0" width="36"/>
    <col collapsed="false" customWidth="true" hidden="false" outlineLevel="0" max="9" min="5" style="0" width="13"/>
  </cols>
  <sheetData>
    <row r="1" customFormat="false" ht="15" hidden="false" customHeight="false" outlineLevel="0" collapsed="false">
      <c r="A1" s="1" t="s">
        <v>25</v>
      </c>
    </row>
    <row r="3" customFormat="false" ht="15" hidden="false" customHeight="false" outlineLevel="0" collapsed="false">
      <c r="A3" s="5" t="s">
        <v>26</v>
      </c>
      <c r="B3" s="5" t="s">
        <v>27</v>
      </c>
      <c r="C3" s="5" t="s">
        <v>28</v>
      </c>
      <c r="E3" s="5" t="s">
        <v>29</v>
      </c>
      <c r="F3" s="5" t="s">
        <v>30</v>
      </c>
      <c r="G3" s="5" t="s">
        <v>31</v>
      </c>
      <c r="H3" s="5" t="s">
        <v>32</v>
      </c>
      <c r="I3" s="5" t="s">
        <v>33</v>
      </c>
    </row>
    <row r="4" customFormat="false" ht="15" hidden="false" customHeight="false" outlineLevel="0" collapsed="false">
      <c r="A4" s="8" t="s">
        <v>34</v>
      </c>
      <c r="B4" s="14" t="n">
        <v>5000</v>
      </c>
      <c r="C4" s="15" t="s">
        <v>35</v>
      </c>
      <c r="E4" s="16" t="s">
        <v>36</v>
      </c>
      <c r="F4" s="16" t="s">
        <v>37</v>
      </c>
      <c r="G4" s="16" t="s">
        <v>38</v>
      </c>
      <c r="H4" s="16" t="s">
        <v>39</v>
      </c>
      <c r="I4" s="16" t="s">
        <v>40</v>
      </c>
    </row>
    <row r="5" customFormat="false" ht="15" hidden="false" customHeight="false" outlineLevel="0" collapsed="false">
      <c r="A5" s="17" t="s">
        <v>41</v>
      </c>
      <c r="B5" s="18" t="n">
        <v>0.5</v>
      </c>
      <c r="C5" s="19" t="s">
        <v>42</v>
      </c>
      <c r="E5" s="16" t="s">
        <v>43</v>
      </c>
      <c r="F5" s="16" t="s">
        <v>44</v>
      </c>
      <c r="G5" s="16" t="s">
        <v>45</v>
      </c>
      <c r="H5" s="16" t="s">
        <v>46</v>
      </c>
      <c r="I5" s="16" t="s">
        <v>47</v>
      </c>
    </row>
    <row r="6" customFormat="false" ht="15" hidden="false" customHeight="false" outlineLevel="0" collapsed="false">
      <c r="A6" s="20" t="s">
        <v>48</v>
      </c>
      <c r="B6" s="21" t="n">
        <v>1</v>
      </c>
      <c r="C6" s="15" t="s">
        <v>49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</row>
    <row r="7" customFormat="false" ht="15" hidden="false" customHeight="false" outlineLevel="0" collapsed="false">
      <c r="A7" s="17" t="s">
        <v>55</v>
      </c>
      <c r="B7" s="22" t="n">
        <v>3</v>
      </c>
      <c r="C7" s="19" t="s">
        <v>56</v>
      </c>
      <c r="E7" s="16" t="s">
        <v>57</v>
      </c>
      <c r="H7" s="16" t="s">
        <v>58</v>
      </c>
      <c r="I7" s="16" t="s">
        <v>59</v>
      </c>
    </row>
    <row r="8" customFormat="false" ht="15" hidden="false" customHeight="false" outlineLevel="0" collapsed="false">
      <c r="A8" s="8" t="s">
        <v>60</v>
      </c>
      <c r="B8" s="21" t="n">
        <v>70</v>
      </c>
      <c r="C8" s="15" t="s">
        <v>61</v>
      </c>
      <c r="I8" s="16" t="s">
        <v>62</v>
      </c>
    </row>
    <row r="9" customFormat="false" ht="15" hidden="false" customHeight="false" outlineLevel="0" collapsed="false">
      <c r="A9" s="23" t="s">
        <v>63</v>
      </c>
      <c r="B9" s="22" t="n">
        <v>40</v>
      </c>
      <c r="C9" s="19"/>
      <c r="I9" s="16" t="s">
        <v>64</v>
      </c>
    </row>
    <row r="10" customFormat="false" ht="15" hidden="false" customHeight="false" outlineLevel="0" collapsed="false">
      <c r="A10" s="8" t="s">
        <v>65</v>
      </c>
      <c r="B10" s="21" t="n">
        <v>20</v>
      </c>
      <c r="C10" s="15" t="s">
        <v>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11"/>
    <col collapsed="false" customWidth="true" hidden="false" outlineLevel="0" max="3" min="3" style="0" width="12"/>
    <col collapsed="false" customWidth="true" hidden="false" outlineLevel="0" max="5" min="4" style="0" width="11"/>
    <col collapsed="false" customWidth="true" hidden="false" outlineLevel="0" max="7" min="6" style="0" width="12"/>
    <col collapsed="false" customWidth="true" hidden="false" outlineLevel="0" max="8" min="8" style="0" width="9"/>
    <col collapsed="false" customWidth="true" hidden="false" outlineLevel="0" max="13" min="9" style="0" width="8"/>
    <col collapsed="false" customWidth="true" hidden="false" outlineLevel="0" max="14" min="14" style="0" width="9"/>
    <col collapsed="false" customWidth="true" hidden="false" outlineLevel="0" max="15" min="15" style="0" width="10"/>
    <col collapsed="false" customWidth="true" hidden="false" outlineLevel="0" max="16" min="16" style="0" width="12"/>
    <col collapsed="false" customWidth="true" hidden="false" outlineLevel="0" max="17" min="17" style="0" width="9"/>
    <col collapsed="false" customWidth="true" hidden="false" outlineLevel="0" max="18" min="18" style="0" width="10"/>
    <col collapsed="false" customWidth="true" hidden="false" outlineLevel="0" max="19" min="19" style="0" width="9"/>
    <col collapsed="false" customWidth="true" hidden="false" outlineLevel="0" max="20" min="20" style="0" width="8"/>
    <col collapsed="false" customWidth="true" hidden="false" outlineLevel="0" max="21" min="21" style="0" width="9"/>
    <col collapsed="false" customWidth="true" hidden="false" outlineLevel="0" max="22" min="22" style="0" width="24"/>
  </cols>
  <sheetData>
    <row r="1" customFormat="false" ht="30" hidden="false" customHeight="true" outlineLevel="0" collapsed="false">
      <c r="A1" s="5" t="s">
        <v>67</v>
      </c>
      <c r="B1" s="5" t="s">
        <v>29</v>
      </c>
      <c r="C1" s="5" t="s">
        <v>68</v>
      </c>
      <c r="D1" s="5" t="s">
        <v>69</v>
      </c>
      <c r="E1" s="5" t="s">
        <v>70</v>
      </c>
      <c r="F1" s="5" t="s">
        <v>71</v>
      </c>
      <c r="G1" s="5" t="s">
        <v>72</v>
      </c>
      <c r="H1" s="5" t="s">
        <v>30</v>
      </c>
      <c r="I1" s="5" t="s">
        <v>73</v>
      </c>
      <c r="J1" s="5" t="s">
        <v>74</v>
      </c>
      <c r="K1" s="5" t="s">
        <v>75</v>
      </c>
      <c r="L1" s="5" t="s">
        <v>76</v>
      </c>
      <c r="M1" s="5" t="s">
        <v>77</v>
      </c>
      <c r="N1" s="5" t="s">
        <v>32</v>
      </c>
      <c r="O1" s="5" t="s">
        <v>33</v>
      </c>
      <c r="P1" s="5" t="s">
        <v>78</v>
      </c>
      <c r="Q1" s="5" t="s">
        <v>79</v>
      </c>
      <c r="R1" s="5" t="s">
        <v>80</v>
      </c>
      <c r="S1" s="5" t="s">
        <v>81</v>
      </c>
      <c r="T1" s="24" t="s">
        <v>82</v>
      </c>
      <c r="U1" s="24" t="s">
        <v>83</v>
      </c>
      <c r="V1" s="5" t="s">
        <v>84</v>
      </c>
    </row>
    <row r="2" customFormat="false" ht="15" hidden="false" customHeight="false" outlineLevel="0" collapsed="false">
      <c r="A2" s="25" t="s">
        <v>85</v>
      </c>
      <c r="B2" s="26" t="s">
        <v>36</v>
      </c>
      <c r="C2" s="27" t="s">
        <v>86</v>
      </c>
      <c r="D2" s="28" t="n">
        <v>46237</v>
      </c>
      <c r="E2" s="28" t="n">
        <v>46237</v>
      </c>
      <c r="F2" s="28" t="n">
        <v>46239</v>
      </c>
      <c r="G2" s="29" t="n">
        <v>3200</v>
      </c>
      <c r="H2" s="26" t="s">
        <v>37</v>
      </c>
      <c r="I2" s="26" t="s">
        <v>38</v>
      </c>
      <c r="J2" s="26" t="s">
        <v>38</v>
      </c>
      <c r="K2" s="26" t="s">
        <v>38</v>
      </c>
      <c r="L2" s="26" t="s">
        <v>38</v>
      </c>
      <c r="M2" s="26" t="s">
        <v>38</v>
      </c>
      <c r="N2" s="26" t="s">
        <v>39</v>
      </c>
      <c r="O2" s="26" t="s">
        <v>40</v>
      </c>
      <c r="P2" s="28" t="n">
        <v>46239</v>
      </c>
      <c r="Q2" s="30" t="n">
        <f aca="false">E2-D2</f>
        <v>0</v>
      </c>
      <c r="R2" s="30" t="n">
        <f aca="false">IF(OR(F2="",P2=""),"",NETWORKDAYS(F2,P2)-1)</f>
        <v>0</v>
      </c>
      <c r="S2" s="16" t="str">
        <f aca="false">IF(AND(G2&lt;=参数与字典!$B$4,H2="齐全",COUNTIF(I2:M2,"通过")=5,N2="未命中"),"是","否")</f>
        <v>是</v>
      </c>
      <c r="T2" s="31" t="n">
        <f aca="false">IF(S2="是",参数与字典!$B$5,IF(OR(N2="中风险",N2="高风险"),参数与字典!$B$7,参数与字典!$B$6))</f>
        <v>0.5</v>
      </c>
      <c r="U2" s="16" t="str">
        <f aca="false">IF(R2="","待完成",IF(R2&lt;=T2,"达标","超时"))</f>
        <v>达标</v>
      </c>
      <c r="V2" s="32" t="str">
        <f aca="false">IF(AND(N2="高风险",O2="初审通过"),"⚠ 高风险案件不得初审通过",IF(AND(H2&lt;&gt;"齐全",O2="初审通过"),"⚠ 材料未齐全,结论待复核",IF(AND(O2="初审通过",COUNTIF(I2:M2,"通过")&lt;5),"⚠ 五查未全通过,结论待复核","")))</f>
        <v/>
      </c>
    </row>
    <row r="3" customFormat="false" ht="15" hidden="false" customHeight="false" outlineLevel="0" collapsed="false">
      <c r="A3" s="33" t="s">
        <v>87</v>
      </c>
      <c r="B3" s="34" t="s">
        <v>43</v>
      </c>
      <c r="C3" s="35" t="s">
        <v>88</v>
      </c>
      <c r="D3" s="36" t="n">
        <v>46235</v>
      </c>
      <c r="E3" s="36" t="n">
        <v>46236</v>
      </c>
      <c r="F3" s="36" t="n">
        <v>46240</v>
      </c>
      <c r="G3" s="37" t="n">
        <v>12800</v>
      </c>
      <c r="H3" s="34" t="s">
        <v>37</v>
      </c>
      <c r="I3" s="34" t="s">
        <v>38</v>
      </c>
      <c r="J3" s="34" t="s">
        <v>38</v>
      </c>
      <c r="K3" s="34" t="s">
        <v>38</v>
      </c>
      <c r="L3" s="34" t="s">
        <v>38</v>
      </c>
      <c r="M3" s="34" t="s">
        <v>38</v>
      </c>
      <c r="N3" s="34" t="s">
        <v>46</v>
      </c>
      <c r="O3" s="34" t="s">
        <v>40</v>
      </c>
      <c r="P3" s="36" t="n">
        <v>46241</v>
      </c>
      <c r="Q3" s="38" t="n">
        <f aca="false">E3-D3</f>
        <v>1</v>
      </c>
      <c r="R3" s="38" t="n">
        <f aca="false">IF(OR(F3="",P3=""),"",NETWORKDAYS(F3,P3)-1)</f>
        <v>1</v>
      </c>
      <c r="S3" s="39" t="str">
        <f aca="false">IF(AND(G3&lt;=参数与字典!$B$4,H3="齐全",COUNTIF(I3:M3,"通过")=5,N3="未命中"),"是","否")</f>
        <v>否</v>
      </c>
      <c r="T3" s="40" t="n">
        <f aca="false">IF(S3="是",参数与字典!$B$5,IF(OR(N3="中风险",N3="高风险"),参数与字典!$B$7,参数与字典!$B$6))</f>
        <v>1</v>
      </c>
      <c r="U3" s="39" t="str">
        <f aca="false">IF(R3="","待完成",IF(R3&lt;=T3,"达标","超时"))</f>
        <v>达标</v>
      </c>
      <c r="V3" s="32" t="str">
        <f aca="false">IF(AND(N3="高风险",O3="初审通过"),"⚠ 高风险案件不得初审通过",IF(AND(H3&lt;&gt;"齐全",O3="初审通过"),"⚠ 材料未齐全,结论待复核",IF(AND(O3="初审通过",COUNTIF(I3:M3,"通过")&lt;5),"⚠ 五查未全通过,结论待复核","")))</f>
        <v/>
      </c>
    </row>
    <row r="4" customFormat="false" ht="15" hidden="false" customHeight="false" outlineLevel="0" collapsed="false">
      <c r="A4" s="25" t="s">
        <v>89</v>
      </c>
      <c r="B4" s="26" t="s">
        <v>50</v>
      </c>
      <c r="C4" s="27" t="s">
        <v>90</v>
      </c>
      <c r="D4" s="28" t="n">
        <v>46231</v>
      </c>
      <c r="E4" s="28" t="n">
        <v>46233</v>
      </c>
      <c r="F4" s="28" t="n">
        <v>46238</v>
      </c>
      <c r="G4" s="29" t="n">
        <v>45600</v>
      </c>
      <c r="H4" s="26" t="s">
        <v>37</v>
      </c>
      <c r="I4" s="26" t="s">
        <v>38</v>
      </c>
      <c r="J4" s="26" t="s">
        <v>38</v>
      </c>
      <c r="K4" s="26" t="s">
        <v>38</v>
      </c>
      <c r="L4" s="26" t="s">
        <v>38</v>
      </c>
      <c r="M4" s="26" t="s">
        <v>52</v>
      </c>
      <c r="N4" s="26" t="s">
        <v>53</v>
      </c>
      <c r="O4" s="26" t="s">
        <v>54</v>
      </c>
      <c r="P4" s="28" t="n">
        <v>46240</v>
      </c>
      <c r="Q4" s="30" t="n">
        <f aca="false">E4-D4</f>
        <v>2</v>
      </c>
      <c r="R4" s="30" t="n">
        <f aca="false">IF(OR(F4="",P4=""),"",NETWORKDAYS(F4,P4)-1)</f>
        <v>2</v>
      </c>
      <c r="S4" s="16" t="str">
        <f aca="false">IF(AND(G4&lt;=参数与字典!$B$4,H4="齐全",COUNTIF(I4:M4,"通过")=5,N4="未命中"),"是","否")</f>
        <v>否</v>
      </c>
      <c r="T4" s="31" t="n">
        <f aca="false">IF(S4="是",参数与字典!$B$5,IF(OR(N4="中风险",N4="高风险"),参数与字典!$B$7,参数与字典!$B$6))</f>
        <v>3</v>
      </c>
      <c r="U4" s="16" t="str">
        <f aca="false">IF(R4="","待完成",IF(R4&lt;=T4,"达标","超时"))</f>
        <v>达标</v>
      </c>
      <c r="V4" s="32" t="str">
        <f aca="false">IF(AND(N4="高风险",O4="初审通过"),"⚠ 高风险案件不得初审通过",IF(AND(H4&lt;&gt;"齐全",O4="初审通过"),"⚠ 材料未齐全,结论待复核",IF(AND(O4="初审通过",COUNTIF(I4:M4,"通过")&lt;5),"⚠ 五查未全通过,结论待复核","")))</f>
        <v/>
      </c>
    </row>
    <row r="5" customFormat="false" ht="15" hidden="false" customHeight="false" outlineLevel="0" collapsed="false">
      <c r="A5" s="33" t="s">
        <v>91</v>
      </c>
      <c r="B5" s="34" t="s">
        <v>36</v>
      </c>
      <c r="C5" s="35" t="s">
        <v>92</v>
      </c>
      <c r="D5" s="36" t="n">
        <v>46239</v>
      </c>
      <c r="E5" s="36" t="n">
        <v>46239</v>
      </c>
      <c r="F5" s="36" t="n">
        <v>46240</v>
      </c>
      <c r="G5" s="37" t="n">
        <v>4800</v>
      </c>
      <c r="H5" s="34" t="s">
        <v>37</v>
      </c>
      <c r="I5" s="34" t="s">
        <v>38</v>
      </c>
      <c r="J5" s="34" t="s">
        <v>38</v>
      </c>
      <c r="K5" s="34" t="s">
        <v>38</v>
      </c>
      <c r="L5" s="34" t="s">
        <v>38</v>
      </c>
      <c r="M5" s="34" t="s">
        <v>38</v>
      </c>
      <c r="N5" s="34" t="s">
        <v>39</v>
      </c>
      <c r="O5" s="34" t="s">
        <v>40</v>
      </c>
      <c r="P5" s="36" t="n">
        <v>46240</v>
      </c>
      <c r="Q5" s="38" t="n">
        <f aca="false">E5-D5</f>
        <v>0</v>
      </c>
      <c r="R5" s="38" t="n">
        <f aca="false">IF(OR(F5="",P5=""),"",NETWORKDAYS(F5,P5)-1)</f>
        <v>0</v>
      </c>
      <c r="S5" s="39" t="str">
        <f aca="false">IF(AND(G5&lt;=参数与字典!$B$4,H5="齐全",COUNTIF(I5:M5,"通过")=5,N5="未命中"),"是","否")</f>
        <v>是</v>
      </c>
      <c r="T5" s="40" t="n">
        <f aca="false">IF(S5="是",参数与字典!$B$5,IF(OR(N5="中风险",N5="高风险"),参数与字典!$B$7,参数与字典!$B$6))</f>
        <v>0.5</v>
      </c>
      <c r="U5" s="39" t="str">
        <f aca="false">IF(R5="","待完成",IF(R5&lt;=T5,"达标","超时"))</f>
        <v>达标</v>
      </c>
      <c r="V5" s="32" t="str">
        <f aca="false">IF(AND(N5="高风险",O5="初审通过"),"⚠ 高风险案件不得初审通过",IF(AND(H5&lt;&gt;"齐全",O5="初审通过"),"⚠ 材料未齐全,结论待复核",IF(AND(O5="初审通过",COUNTIF(I5:M5,"通过")&lt;5),"⚠ 五查未全通过,结论待复核","")))</f>
        <v/>
      </c>
    </row>
    <row r="6" customFormat="false" ht="15" hidden="false" customHeight="false" outlineLevel="0" collapsed="false">
      <c r="A6" s="25" t="s">
        <v>93</v>
      </c>
      <c r="B6" s="26" t="s">
        <v>57</v>
      </c>
      <c r="C6" s="27" t="s">
        <v>94</v>
      </c>
      <c r="D6" s="28" t="n">
        <v>46236</v>
      </c>
      <c r="E6" s="28" t="n">
        <v>46238</v>
      </c>
      <c r="F6" s="28"/>
      <c r="G6" s="29" t="n">
        <v>8900</v>
      </c>
      <c r="H6" s="26" t="s">
        <v>44</v>
      </c>
      <c r="I6" s="26" t="s">
        <v>38</v>
      </c>
      <c r="J6" s="26" t="s">
        <v>52</v>
      </c>
      <c r="K6" s="26" t="s">
        <v>52</v>
      </c>
      <c r="L6" s="26" t="s">
        <v>52</v>
      </c>
      <c r="M6" s="26" t="s">
        <v>52</v>
      </c>
      <c r="N6" s="26" t="s">
        <v>39</v>
      </c>
      <c r="O6" s="26" t="s">
        <v>47</v>
      </c>
      <c r="P6" s="28"/>
      <c r="Q6" s="30" t="n">
        <f aca="false">E6-D6</f>
        <v>2</v>
      </c>
      <c r="R6" s="30" t="str">
        <f aca="false">IF(OR(F6="",P6=""),"",NETWORKDAYS(F6,P6)-1)</f>
        <v/>
      </c>
      <c r="S6" s="16" t="str">
        <f aca="false">IF(AND(G6&lt;=参数与字典!$B$4,H6="齐全",COUNTIF(I6:M6,"通过")=5,N6="未命中"),"是","否")</f>
        <v>否</v>
      </c>
      <c r="T6" s="31" t="n">
        <f aca="false">IF(S6="是",参数与字典!$B$5,IF(OR(N6="中风险",N6="高风险"),参数与字典!$B$7,参数与字典!$B$6))</f>
        <v>1</v>
      </c>
      <c r="U6" s="16" t="str">
        <f aca="false">IF(R6="","待完成",IF(R6&lt;=T6,"达标","超时"))</f>
        <v>待完成</v>
      </c>
      <c r="V6" s="32" t="str">
        <f aca="false">IF(AND(N6="高风险",O6="初审通过"),"⚠ 高风险案件不得初审通过",IF(AND(H6&lt;&gt;"齐全",O6="初审通过"),"⚠ 材料未齐全,结论待复核",IF(AND(O6="初审通过",COUNTIF(I6:M6,"通过")&lt;5),"⚠ 五查未全通过,结论待复核","")))</f>
        <v/>
      </c>
    </row>
    <row r="7" customFormat="false" ht="15" hidden="false" customHeight="false" outlineLevel="0" collapsed="false">
      <c r="A7" s="33" t="s">
        <v>95</v>
      </c>
      <c r="B7" s="34" t="s">
        <v>43</v>
      </c>
      <c r="C7" s="35" t="s">
        <v>96</v>
      </c>
      <c r="D7" s="36" t="n">
        <v>46223</v>
      </c>
      <c r="E7" s="36" t="n">
        <v>46228</v>
      </c>
      <c r="F7" s="36" t="n">
        <v>46237</v>
      </c>
      <c r="G7" s="37" t="n">
        <v>68000</v>
      </c>
      <c r="H7" s="34" t="s">
        <v>37</v>
      </c>
      <c r="I7" s="34" t="s">
        <v>38</v>
      </c>
      <c r="J7" s="34" t="s">
        <v>45</v>
      </c>
      <c r="K7" s="34" t="s">
        <v>38</v>
      </c>
      <c r="L7" s="34" t="s">
        <v>38</v>
      </c>
      <c r="M7" s="34" t="s">
        <v>45</v>
      </c>
      <c r="N7" s="34" t="s">
        <v>58</v>
      </c>
      <c r="O7" s="34" t="s">
        <v>54</v>
      </c>
      <c r="P7" s="36" t="n">
        <v>46238</v>
      </c>
      <c r="Q7" s="38" t="n">
        <f aca="false">E7-D7</f>
        <v>5</v>
      </c>
      <c r="R7" s="38" t="n">
        <f aca="false">IF(OR(F7="",P7=""),"",NETWORKDAYS(F7,P7)-1)</f>
        <v>1</v>
      </c>
      <c r="S7" s="39" t="str">
        <f aca="false">IF(AND(G7&lt;=参数与字典!$B$4,H7="齐全",COUNTIF(I7:M7,"通过")=5,N7="未命中"),"是","否")</f>
        <v>否</v>
      </c>
      <c r="T7" s="40" t="n">
        <f aca="false">IF(S7="是",参数与字典!$B$5,IF(OR(N7="中风险",N7="高风险"),参数与字典!$B$7,参数与字典!$B$6))</f>
        <v>3</v>
      </c>
      <c r="U7" s="39" t="str">
        <f aca="false">IF(R7="","待完成",IF(R7&lt;=T7,"达标","超时"))</f>
        <v>达标</v>
      </c>
      <c r="V7" s="32" t="str">
        <f aca="false">IF(AND(N7="高风险",O7="初审通过"),"⚠ 高风险案件不得初审通过",IF(AND(H7&lt;&gt;"齐全",O7="初审通过"),"⚠ 材料未齐全,结论待复核",IF(AND(O7="初审通过",COUNTIF(I7:M7,"通过")&lt;5),"⚠ 五查未全通过,结论待复核","")))</f>
        <v/>
      </c>
    </row>
    <row r="8" customFormat="false" ht="15" hidden="false" customHeight="false" outlineLevel="0" collapsed="false">
      <c r="A8" s="25" t="s">
        <v>97</v>
      </c>
      <c r="B8" s="26" t="s">
        <v>36</v>
      </c>
      <c r="C8" s="27" t="s">
        <v>98</v>
      </c>
      <c r="D8" s="28" t="n">
        <v>46240</v>
      </c>
      <c r="E8" s="28" t="n">
        <v>46240</v>
      </c>
      <c r="F8" s="28" t="n">
        <v>46241</v>
      </c>
      <c r="G8" s="29" t="n">
        <v>2600</v>
      </c>
      <c r="H8" s="26" t="s">
        <v>37</v>
      </c>
      <c r="I8" s="26" t="s">
        <v>38</v>
      </c>
      <c r="J8" s="26" t="s">
        <v>38</v>
      </c>
      <c r="K8" s="26" t="s">
        <v>38</v>
      </c>
      <c r="L8" s="26" t="s">
        <v>38</v>
      </c>
      <c r="M8" s="26" t="s">
        <v>38</v>
      </c>
      <c r="N8" s="26" t="s">
        <v>39</v>
      </c>
      <c r="O8" s="26" t="s">
        <v>40</v>
      </c>
      <c r="P8" s="28" t="n">
        <v>46241</v>
      </c>
      <c r="Q8" s="30" t="n">
        <f aca="false">E8-D8</f>
        <v>0</v>
      </c>
      <c r="R8" s="30" t="n">
        <f aca="false">IF(OR(F8="",P8=""),"",NETWORKDAYS(F8,P8)-1)</f>
        <v>0</v>
      </c>
      <c r="S8" s="16" t="str">
        <f aca="false">IF(AND(G8&lt;=参数与字典!$B$4,H8="齐全",COUNTIF(I8:M8,"通过")=5,N8="未命中"),"是","否")</f>
        <v>是</v>
      </c>
      <c r="T8" s="31" t="n">
        <f aca="false">IF(S8="是",参数与字典!$B$5,IF(OR(N8="中风险",N8="高风险"),参数与字典!$B$7,参数与字典!$B$6))</f>
        <v>0.5</v>
      </c>
      <c r="U8" s="16" t="str">
        <f aca="false">IF(R8="","待完成",IF(R8&lt;=T8,"达标","超时"))</f>
        <v>达标</v>
      </c>
      <c r="V8" s="32" t="str">
        <f aca="false">IF(AND(N8="高风险",O8="初审通过"),"⚠ 高风险案件不得初审通过",IF(AND(H8&lt;&gt;"齐全",O8="初审通过"),"⚠ 材料未齐全,结论待复核",IF(AND(O8="初审通过",COUNTIF(I8:M8,"通过")&lt;5),"⚠ 五查未全通过,结论待复核","")))</f>
        <v/>
      </c>
    </row>
    <row r="9" customFormat="false" ht="15" hidden="false" customHeight="false" outlineLevel="0" collapsed="false">
      <c r="A9" s="33" t="s">
        <v>99</v>
      </c>
      <c r="B9" s="34" t="s">
        <v>50</v>
      </c>
      <c r="C9" s="35" t="s">
        <v>100</v>
      </c>
      <c r="D9" s="36" t="n">
        <v>46218</v>
      </c>
      <c r="E9" s="36" t="n">
        <v>46219</v>
      </c>
      <c r="F9" s="36" t="n">
        <v>46239</v>
      </c>
      <c r="G9" s="37" t="n">
        <v>23400</v>
      </c>
      <c r="H9" s="34" t="s">
        <v>37</v>
      </c>
      <c r="I9" s="34" t="s">
        <v>38</v>
      </c>
      <c r="J9" s="34" t="s">
        <v>38</v>
      </c>
      <c r="K9" s="34" t="s">
        <v>38</v>
      </c>
      <c r="L9" s="34" t="s">
        <v>52</v>
      </c>
      <c r="M9" s="34" t="s">
        <v>38</v>
      </c>
      <c r="N9" s="34" t="s">
        <v>46</v>
      </c>
      <c r="O9" s="34" t="s">
        <v>59</v>
      </c>
      <c r="P9" s="36" t="n">
        <v>46241</v>
      </c>
      <c r="Q9" s="38" t="n">
        <f aca="false">E9-D9</f>
        <v>1</v>
      </c>
      <c r="R9" s="38" t="n">
        <f aca="false">IF(OR(F9="",P9=""),"",NETWORKDAYS(F9,P9)-1)</f>
        <v>2</v>
      </c>
      <c r="S9" s="39" t="str">
        <f aca="false">IF(AND(G9&lt;=参数与字典!$B$4,H9="齐全",COUNTIF(I9:M9,"通过")=5,N9="未命中"),"是","否")</f>
        <v>否</v>
      </c>
      <c r="T9" s="40" t="n">
        <f aca="false">IF(S9="是",参数与字典!$B$5,IF(OR(N9="中风险",N9="高风险"),参数与字典!$B$7,参数与字典!$B$6))</f>
        <v>1</v>
      </c>
      <c r="U9" s="39" t="str">
        <f aca="false">IF(R9="","待完成",IF(R9&lt;=T9,"达标","超时"))</f>
        <v>超时</v>
      </c>
      <c r="V9" s="32" t="str">
        <f aca="false">IF(AND(N9="高风险",O9="初审通过"),"⚠ 高风险案件不得初审通过",IF(AND(H9&lt;&gt;"齐全",O9="初审通过"),"⚠ 材料未齐全,结论待复核",IF(AND(O9="初审通过",COUNTIF(I9:M9,"通过")&lt;5),"⚠ 五查未全通过,结论待复核","")))</f>
        <v/>
      </c>
    </row>
    <row r="10" customFormat="false" ht="15" hidden="false" customHeight="false" outlineLevel="0" collapsed="false">
      <c r="A10" s="25" t="s">
        <v>101</v>
      </c>
      <c r="B10" s="26" t="s">
        <v>36</v>
      </c>
      <c r="C10" s="27" t="s">
        <v>102</v>
      </c>
      <c r="D10" s="28" t="n">
        <v>46238</v>
      </c>
      <c r="E10" s="28" t="n">
        <v>46241</v>
      </c>
      <c r="F10" s="28" t="n">
        <v>46244</v>
      </c>
      <c r="G10" s="29" t="n">
        <v>15600</v>
      </c>
      <c r="H10" s="26" t="s">
        <v>37</v>
      </c>
      <c r="I10" s="26" t="s">
        <v>38</v>
      </c>
      <c r="J10" s="26" t="s">
        <v>38</v>
      </c>
      <c r="K10" s="26" t="s">
        <v>38</v>
      </c>
      <c r="L10" s="26" t="s">
        <v>38</v>
      </c>
      <c r="M10" s="26" t="s">
        <v>38</v>
      </c>
      <c r="N10" s="26" t="s">
        <v>46</v>
      </c>
      <c r="O10" s="26" t="s">
        <v>40</v>
      </c>
      <c r="P10" s="28" t="n">
        <v>46245</v>
      </c>
      <c r="Q10" s="30" t="n">
        <f aca="false">E10-D10</f>
        <v>3</v>
      </c>
      <c r="R10" s="30" t="n">
        <f aca="false">IF(OR(F10="",P10=""),"",NETWORKDAYS(F10,P10)-1)</f>
        <v>1</v>
      </c>
      <c r="S10" s="16" t="str">
        <f aca="false">IF(AND(G10&lt;=参数与字典!$B$4,H10="齐全",COUNTIF(I10:M10,"通过")=5,N10="未命中"),"是","否")</f>
        <v>否</v>
      </c>
      <c r="T10" s="31" t="n">
        <f aca="false">IF(S10="是",参数与字典!$B$5,IF(OR(N10="中风险",N10="高风险"),参数与字典!$B$7,参数与字典!$B$6))</f>
        <v>1</v>
      </c>
      <c r="U10" s="16" t="str">
        <f aca="false">IF(R10="","待完成",IF(R10&lt;=T10,"达标","超时"))</f>
        <v>达标</v>
      </c>
      <c r="V10" s="32" t="str">
        <f aca="false">IF(AND(N10="高风险",O10="初审通过"),"⚠ 高风险案件不得初审通过",IF(AND(H10&lt;&gt;"齐全",O10="初审通过"),"⚠ 材料未齐全,结论待复核",IF(AND(O10="初审通过",COUNTIF(I10:M10,"通过")&lt;5),"⚠ 五查未全通过,结论待复核","")))</f>
        <v/>
      </c>
    </row>
    <row r="11" customFormat="false" ht="15" hidden="false" customHeight="false" outlineLevel="0" collapsed="false">
      <c r="A11" s="33" t="s">
        <v>103</v>
      </c>
      <c r="B11" s="34" t="s">
        <v>57</v>
      </c>
      <c r="C11" s="35" t="s">
        <v>104</v>
      </c>
      <c r="D11" s="36" t="n">
        <v>46237</v>
      </c>
      <c r="E11" s="36" t="n">
        <v>46237</v>
      </c>
      <c r="F11" s="36" t="n">
        <v>46245</v>
      </c>
      <c r="G11" s="37" t="n">
        <v>5400</v>
      </c>
      <c r="H11" s="34" t="s">
        <v>51</v>
      </c>
      <c r="I11" s="34" t="s">
        <v>38</v>
      </c>
      <c r="J11" s="34" t="s">
        <v>38</v>
      </c>
      <c r="K11" s="34" t="s">
        <v>38</v>
      </c>
      <c r="L11" s="34" t="s">
        <v>38</v>
      </c>
      <c r="M11" s="34" t="s">
        <v>38</v>
      </c>
      <c r="N11" s="34" t="s">
        <v>39</v>
      </c>
      <c r="O11" s="34" t="s">
        <v>40</v>
      </c>
      <c r="P11" s="36" t="n">
        <v>46246</v>
      </c>
      <c r="Q11" s="38" t="n">
        <f aca="false">E11-D11</f>
        <v>0</v>
      </c>
      <c r="R11" s="38" t="n">
        <f aca="false">IF(OR(F11="",P11=""),"",NETWORKDAYS(F11,P11)-1)</f>
        <v>1</v>
      </c>
      <c r="S11" s="39" t="str">
        <f aca="false">IF(AND(G11&lt;=参数与字典!$B$4,H11="齐全",COUNTIF(I11:M11,"通过")=5,N11="未命中"),"是","否")</f>
        <v>否</v>
      </c>
      <c r="T11" s="40" t="n">
        <f aca="false">IF(S11="是",参数与字典!$B$5,IF(OR(N11="中风险",N11="高风险"),参数与字典!$B$7,参数与字典!$B$6))</f>
        <v>1</v>
      </c>
      <c r="U11" s="39" t="str">
        <f aca="false">IF(R11="","待完成",IF(R11&lt;=T11,"达标","超时"))</f>
        <v>达标</v>
      </c>
      <c r="V11" s="32" t="str">
        <f aca="false">IF(AND(N11="高风险",O11="初审通过"),"⚠ 高风险案件不得初审通过",IF(AND(H11&lt;&gt;"齐全",O11="初审通过"),"⚠ 材料未齐全,结论待复核",IF(AND(O11="初审通过",COUNTIF(I11:M11,"通过")&lt;5),"⚠ 五查未全通过,结论待复核","")))</f>
        <v>⚠ 材料未齐全,结论待复核</v>
      </c>
    </row>
    <row r="12" customFormat="false" ht="15" hidden="false" customHeight="false" outlineLevel="0" collapsed="false">
      <c r="A12" s="25" t="s">
        <v>105</v>
      </c>
      <c r="B12" s="26" t="s">
        <v>43</v>
      </c>
      <c r="C12" s="27" t="s">
        <v>106</v>
      </c>
      <c r="D12" s="28" t="n">
        <v>46243</v>
      </c>
      <c r="E12" s="28" t="n">
        <v>46244</v>
      </c>
      <c r="F12" s="28" t="n">
        <v>46246</v>
      </c>
      <c r="G12" s="29" t="n">
        <v>3900</v>
      </c>
      <c r="H12" s="26" t="s">
        <v>37</v>
      </c>
      <c r="I12" s="26" t="s">
        <v>38</v>
      </c>
      <c r="J12" s="26" t="s">
        <v>38</v>
      </c>
      <c r="K12" s="26" t="s">
        <v>38</v>
      </c>
      <c r="L12" s="26" t="s">
        <v>38</v>
      </c>
      <c r="M12" s="26" t="s">
        <v>38</v>
      </c>
      <c r="N12" s="26" t="s">
        <v>39</v>
      </c>
      <c r="O12" s="26" t="s">
        <v>40</v>
      </c>
      <c r="P12" s="28" t="n">
        <v>46246</v>
      </c>
      <c r="Q12" s="30" t="n">
        <f aca="false">E12-D12</f>
        <v>1</v>
      </c>
      <c r="R12" s="30" t="n">
        <f aca="false">IF(OR(F12="",P12=""),"",NETWORKDAYS(F12,P12)-1)</f>
        <v>0</v>
      </c>
      <c r="S12" s="16" t="str">
        <f aca="false">IF(AND(G12&lt;=参数与字典!$B$4,H12="齐全",COUNTIF(I12:M12,"通过")=5,N12="未命中"),"是","否")</f>
        <v>是</v>
      </c>
      <c r="T12" s="31" t="n">
        <f aca="false">IF(S12="是",参数与字典!$B$5,IF(OR(N12="中风险",N12="高风险"),参数与字典!$B$7,参数与字典!$B$6))</f>
        <v>0.5</v>
      </c>
      <c r="U12" s="16" t="str">
        <f aca="false">IF(R12="","待完成",IF(R12&lt;=T12,"达标","超时"))</f>
        <v>达标</v>
      </c>
      <c r="V12" s="32" t="str">
        <f aca="false">IF(AND(N12="高风险",O12="初审通过"),"⚠ 高风险案件不得初审通过",IF(AND(H12&lt;&gt;"齐全",O12="初审通过"),"⚠ 材料未齐全,结论待复核",IF(AND(O12="初审通过",COUNTIF(I12:M12,"通过")&lt;5),"⚠ 五查未全通过,结论待复核","")))</f>
        <v/>
      </c>
    </row>
    <row r="13" customFormat="false" ht="15" hidden="false" customHeight="false" outlineLevel="0" collapsed="false">
      <c r="A13" s="33" t="s">
        <v>107</v>
      </c>
      <c r="B13" s="34" t="s">
        <v>36</v>
      </c>
      <c r="C13" s="35" t="s">
        <v>108</v>
      </c>
      <c r="D13" s="36" t="n">
        <v>46244</v>
      </c>
      <c r="E13" s="36" t="n">
        <v>46244</v>
      </c>
      <c r="F13" s="36" t="n">
        <v>46247</v>
      </c>
      <c r="G13" s="37" t="n">
        <v>98000</v>
      </c>
      <c r="H13" s="34" t="s">
        <v>37</v>
      </c>
      <c r="I13" s="34" t="s">
        <v>38</v>
      </c>
      <c r="J13" s="34" t="s">
        <v>38</v>
      </c>
      <c r="K13" s="34" t="s">
        <v>45</v>
      </c>
      <c r="L13" s="34" t="s">
        <v>38</v>
      </c>
      <c r="M13" s="34" t="s">
        <v>38</v>
      </c>
      <c r="N13" s="34" t="s">
        <v>53</v>
      </c>
      <c r="O13" s="34" t="s">
        <v>62</v>
      </c>
      <c r="P13" s="36" t="n">
        <v>46251</v>
      </c>
      <c r="Q13" s="38" t="n">
        <f aca="false">E13-D13</f>
        <v>0</v>
      </c>
      <c r="R13" s="38" t="n">
        <f aca="false">IF(OR(F13="",P13=""),"",NETWORKDAYS(F13,P13)-1)</f>
        <v>2</v>
      </c>
      <c r="S13" s="39" t="str">
        <f aca="false">IF(AND(G13&lt;=参数与字典!$B$4,H13="齐全",COUNTIF(I13:M13,"通过")=5,N13="未命中"),"是","否")</f>
        <v>否</v>
      </c>
      <c r="T13" s="40" t="n">
        <f aca="false">IF(S13="是",参数与字典!$B$5,IF(OR(N13="中风险",N13="高风险"),参数与字典!$B$7,参数与字典!$B$6))</f>
        <v>3</v>
      </c>
      <c r="U13" s="39" t="str">
        <f aca="false">IF(R13="","待完成",IF(R13&lt;=T13,"达标","超时"))</f>
        <v>达标</v>
      </c>
      <c r="V13" s="32" t="str">
        <f aca="false">IF(AND(N13="高风险",O13="初审通过"),"⚠ 高风险案件不得初审通过",IF(AND(H13&lt;&gt;"齐全",O13="初审通过"),"⚠ 材料未齐全,结论待复核",IF(AND(O13="初审通过",COUNTIF(I13:M13,"通过")&lt;5),"⚠ 五查未全通过,结论待复核","")))</f>
        <v/>
      </c>
    </row>
    <row r="14" customFormat="false" ht="15" hidden="false" customHeight="false" outlineLevel="0" collapsed="false">
      <c r="A14" s="25" t="s">
        <v>109</v>
      </c>
      <c r="B14" s="26" t="s">
        <v>50</v>
      </c>
      <c r="C14" s="27" t="s">
        <v>110</v>
      </c>
      <c r="D14" s="28" t="n">
        <v>46242</v>
      </c>
      <c r="E14" s="28" t="n">
        <v>46243</v>
      </c>
      <c r="F14" s="28" t="n">
        <v>46248</v>
      </c>
      <c r="G14" s="29" t="n">
        <v>31200</v>
      </c>
      <c r="H14" s="26" t="s">
        <v>37</v>
      </c>
      <c r="I14" s="26" t="s">
        <v>38</v>
      </c>
      <c r="J14" s="26" t="s">
        <v>38</v>
      </c>
      <c r="K14" s="26" t="s">
        <v>38</v>
      </c>
      <c r="L14" s="26" t="s">
        <v>38</v>
      </c>
      <c r="M14" s="26" t="s">
        <v>38</v>
      </c>
      <c r="N14" s="26" t="s">
        <v>46</v>
      </c>
      <c r="O14" s="26" t="s">
        <v>40</v>
      </c>
      <c r="P14" s="28" t="n">
        <v>46251</v>
      </c>
      <c r="Q14" s="30" t="n">
        <f aca="false">E14-D14</f>
        <v>1</v>
      </c>
      <c r="R14" s="30" t="n">
        <f aca="false">IF(OR(F14="",P14=""),"",NETWORKDAYS(F14,P14)-1)</f>
        <v>1</v>
      </c>
      <c r="S14" s="16" t="str">
        <f aca="false">IF(AND(G14&lt;=参数与字典!$B$4,H14="齐全",COUNTIF(I14:M14,"通过")=5,N14="未命中"),"是","否")</f>
        <v>否</v>
      </c>
      <c r="T14" s="31" t="n">
        <f aca="false">IF(S14="是",参数与字典!$B$5,IF(OR(N14="中风险",N14="高风险"),参数与字典!$B$7,参数与字典!$B$6))</f>
        <v>1</v>
      </c>
      <c r="U14" s="16" t="str">
        <f aca="false">IF(R14="","待完成",IF(R14&lt;=T14,"达标","超时"))</f>
        <v>达标</v>
      </c>
      <c r="V14" s="32" t="str">
        <f aca="false">IF(AND(N14="高风险",O14="初审通过"),"⚠ 高风险案件不得初审通过",IF(AND(H14&lt;&gt;"齐全",O14="初审通过"),"⚠ 材料未齐全,结论待复核",IF(AND(O14="初审通过",COUNTIF(I14:M14,"通过")&lt;5),"⚠ 五查未全通过,结论待复核","")))</f>
        <v/>
      </c>
    </row>
    <row r="15" customFormat="false" ht="15" hidden="false" customHeight="false" outlineLevel="0" collapsed="false">
      <c r="A15" s="33" t="s">
        <v>111</v>
      </c>
      <c r="B15" s="34" t="s">
        <v>43</v>
      </c>
      <c r="C15" s="35" t="s">
        <v>112</v>
      </c>
      <c r="D15" s="36" t="n">
        <v>46233</v>
      </c>
      <c r="E15" s="36" t="n">
        <v>46240</v>
      </c>
      <c r="F15" s="36" t="n">
        <v>46252</v>
      </c>
      <c r="G15" s="37" t="n">
        <v>120000</v>
      </c>
      <c r="H15" s="34" t="s">
        <v>37</v>
      </c>
      <c r="I15" s="34" t="s">
        <v>38</v>
      </c>
      <c r="J15" s="34" t="s">
        <v>38</v>
      </c>
      <c r="K15" s="34" t="s">
        <v>38</v>
      </c>
      <c r="L15" s="34" t="s">
        <v>38</v>
      </c>
      <c r="M15" s="34" t="s">
        <v>45</v>
      </c>
      <c r="N15" s="34" t="s">
        <v>58</v>
      </c>
      <c r="O15" s="34" t="s">
        <v>54</v>
      </c>
      <c r="P15" s="36" t="n">
        <v>46253</v>
      </c>
      <c r="Q15" s="38" t="n">
        <f aca="false">E15-D15</f>
        <v>7</v>
      </c>
      <c r="R15" s="38" t="n">
        <f aca="false">IF(OR(F15="",P15=""),"",NETWORKDAYS(F15,P15)-1)</f>
        <v>1</v>
      </c>
      <c r="S15" s="39" t="str">
        <f aca="false">IF(AND(G15&lt;=参数与字典!$B$4,H15="齐全",COUNTIF(I15:M15,"通过")=5,N15="未命中"),"是","否")</f>
        <v>否</v>
      </c>
      <c r="T15" s="40" t="n">
        <f aca="false">IF(S15="是",参数与字典!$B$5,IF(OR(N15="中风险",N15="高风险"),参数与字典!$B$7,参数与字典!$B$6))</f>
        <v>3</v>
      </c>
      <c r="U15" s="39" t="str">
        <f aca="false">IF(R15="","待完成",IF(R15&lt;=T15,"达标","超时"))</f>
        <v>达标</v>
      </c>
      <c r="V15" s="32" t="str">
        <f aca="false">IF(AND(N15="高风险",O15="初审通过"),"⚠ 高风险案件不得初审通过",IF(AND(H15&lt;&gt;"齐全",O15="初审通过"),"⚠ 材料未齐全,结论待复核",IF(AND(O15="初审通过",COUNTIF(I15:M15,"通过")&lt;5),"⚠ 五查未全通过,结论待复核","")))</f>
        <v/>
      </c>
    </row>
    <row r="16" customFormat="false" ht="15" hidden="false" customHeight="false" outlineLevel="0" collapsed="false">
      <c r="A16" s="25" t="s">
        <v>113</v>
      </c>
      <c r="B16" s="26" t="s">
        <v>36</v>
      </c>
      <c r="C16" s="27" t="s">
        <v>114</v>
      </c>
      <c r="D16" s="28" t="n">
        <v>46251</v>
      </c>
      <c r="E16" s="28" t="n">
        <v>46251</v>
      </c>
      <c r="F16" s="28" t="n">
        <v>46253</v>
      </c>
      <c r="G16" s="29" t="n">
        <v>4200</v>
      </c>
      <c r="H16" s="26" t="s">
        <v>37</v>
      </c>
      <c r="I16" s="26" t="s">
        <v>38</v>
      </c>
      <c r="J16" s="26" t="s">
        <v>38</v>
      </c>
      <c r="K16" s="26" t="s">
        <v>38</v>
      </c>
      <c r="L16" s="26" t="s">
        <v>38</v>
      </c>
      <c r="M16" s="26" t="s">
        <v>38</v>
      </c>
      <c r="N16" s="26" t="s">
        <v>39</v>
      </c>
      <c r="O16" s="26" t="s">
        <v>64</v>
      </c>
      <c r="P16" s="28"/>
      <c r="Q16" s="30" t="n">
        <f aca="false">E16-D16</f>
        <v>0</v>
      </c>
      <c r="R16" s="30" t="str">
        <f aca="false">IF(OR(F16="",P16=""),"",NETWORKDAYS(F16,P16)-1)</f>
        <v/>
      </c>
      <c r="S16" s="16" t="str">
        <f aca="false">IF(AND(G16&lt;=参数与字典!$B$4,H16="齐全",COUNTIF(I16:M16,"通过")=5,N16="未命中"),"是","否")</f>
        <v>是</v>
      </c>
      <c r="T16" s="31" t="n">
        <f aca="false">IF(S16="是",参数与字典!$B$5,IF(OR(N16="中风险",N16="高风险"),参数与字典!$B$7,参数与字典!$B$6))</f>
        <v>0.5</v>
      </c>
      <c r="U16" s="16" t="str">
        <f aca="false">IF(R16="","待完成",IF(R16&lt;=T16,"达标","超时"))</f>
        <v>待完成</v>
      </c>
      <c r="V16" s="32" t="str">
        <f aca="false">IF(AND(N16="高风险",O16="初审通过"),"⚠ 高风险案件不得初审通过",IF(AND(H16&lt;&gt;"齐全",O16="初审通过"),"⚠ 材料未齐全,结论待复核",IF(AND(O16="初审通过",COUNTIF(I16:M16,"通过")&lt;5),"⚠ 五查未全通过,结论待复核","")))</f>
        <v/>
      </c>
    </row>
  </sheetData>
  <dataValidations count="5">
    <dataValidation allowBlank="true" errorStyle="stop" operator="between" showDropDown="false" showErrorMessage="true" showInputMessage="false" sqref="B2:B26" type="list">
      <formula1>参数与字典!$E$4:$E$7</formula1>
      <formula2>0</formula2>
    </dataValidation>
    <dataValidation allowBlank="true" errorStyle="stop" operator="between" showDropDown="false" showErrorMessage="true" showInputMessage="false" sqref="H2:H26" type="list">
      <formula1>参数与字典!$F$4:$F$6</formula1>
      <formula2>0</formula2>
    </dataValidation>
    <dataValidation allowBlank="true" errorStyle="stop" operator="between" showDropDown="false" showErrorMessage="true" showInputMessage="false" sqref="I2:M26" type="list">
      <formula1>参数与字典!$G$4:$G$6</formula1>
      <formula2>0</formula2>
    </dataValidation>
    <dataValidation allowBlank="true" errorStyle="stop" operator="between" showDropDown="false" showErrorMessage="true" showInputMessage="false" sqref="N2:N26" type="list">
      <formula1>参数与字典!$H$4:$H$7</formula1>
      <formula2>0</formula2>
    </dataValidation>
    <dataValidation allowBlank="true" errorStyle="stop" operator="between" showDropDown="false" showErrorMessage="true" showInputMessage="false" sqref="O2:O26" type="list">
      <formula1>参数与字典!$I$4:$I$9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1"/>
    <col collapsed="false" customWidth="true" hidden="false" outlineLevel="0" max="2" min="2" style="0" width="7"/>
    <col collapsed="false" customWidth="true" hidden="false" outlineLevel="0" max="3" min="3" style="0" width="46"/>
    <col collapsed="false" customWidth="true" hidden="false" outlineLevel="0" max="7" min="4" style="0" width="7"/>
    <col collapsed="false" customWidth="true" hidden="false" outlineLevel="0" max="9" min="8" style="0" width="10"/>
    <col collapsed="false" customWidth="true" hidden="false" outlineLevel="0" max="10" min="10" style="0" width="18"/>
  </cols>
  <sheetData>
    <row r="1" customFormat="false" ht="15" hidden="false" customHeight="false" outlineLevel="0" collapsed="false">
      <c r="A1" s="1" t="s">
        <v>115</v>
      </c>
    </row>
    <row r="2" customFormat="false" ht="15" hidden="false" customHeight="false" outlineLevel="0" collapsed="false">
      <c r="A2" s="41" t="s">
        <v>116</v>
      </c>
      <c r="B2" s="41"/>
      <c r="C2" s="41"/>
      <c r="D2" s="41"/>
      <c r="E2" s="41"/>
      <c r="F2" s="41"/>
      <c r="G2" s="41"/>
      <c r="H2" s="41"/>
      <c r="I2" s="41"/>
      <c r="J2" s="41"/>
    </row>
    <row r="4" customFormat="false" ht="15" hidden="false" customHeight="false" outlineLevel="0" collapsed="false">
      <c r="A4" s="5" t="s">
        <v>117</v>
      </c>
      <c r="B4" s="5" t="s">
        <v>118</v>
      </c>
      <c r="C4" s="5" t="s">
        <v>119</v>
      </c>
    </row>
    <row r="5" customFormat="false" ht="15" hidden="false" customHeight="false" outlineLevel="0" collapsed="false">
      <c r="A5" s="42" t="s">
        <v>120</v>
      </c>
      <c r="B5" s="43" t="n">
        <v>0.2</v>
      </c>
      <c r="C5" s="20" t="s">
        <v>121</v>
      </c>
    </row>
    <row r="6" customFormat="false" ht="15" hidden="false" customHeight="false" outlineLevel="0" collapsed="false">
      <c r="A6" s="44" t="s">
        <v>122</v>
      </c>
      <c r="B6" s="45" t="n">
        <v>0.15</v>
      </c>
      <c r="C6" s="23" t="s">
        <v>123</v>
      </c>
    </row>
    <row r="7" customFormat="false" ht="15" hidden="false" customHeight="false" outlineLevel="0" collapsed="false">
      <c r="A7" s="42" t="s">
        <v>124</v>
      </c>
      <c r="B7" s="43" t="n">
        <v>0.15</v>
      </c>
      <c r="C7" s="20" t="s">
        <v>125</v>
      </c>
    </row>
    <row r="8" customFormat="false" ht="15" hidden="false" customHeight="false" outlineLevel="0" collapsed="false">
      <c r="A8" s="44" t="s">
        <v>126</v>
      </c>
      <c r="B8" s="45" t="n">
        <v>0.2</v>
      </c>
      <c r="C8" s="17" t="s">
        <v>127</v>
      </c>
    </row>
    <row r="9" customFormat="false" ht="15" hidden="false" customHeight="false" outlineLevel="0" collapsed="false">
      <c r="A9" s="42" t="s">
        <v>128</v>
      </c>
      <c r="B9" s="43" t="n">
        <v>0.2</v>
      </c>
      <c r="C9" s="8" t="s">
        <v>129</v>
      </c>
    </row>
    <row r="10" customFormat="false" ht="15" hidden="false" customHeight="false" outlineLevel="0" collapsed="false">
      <c r="A10" s="44" t="s">
        <v>130</v>
      </c>
      <c r="B10" s="45" t="n">
        <v>0.1</v>
      </c>
      <c r="C10" s="23" t="s">
        <v>131</v>
      </c>
    </row>
    <row r="11" customFormat="false" ht="15" hidden="false" customHeight="false" outlineLevel="0" collapsed="false">
      <c r="A11" s="46" t="s">
        <v>132</v>
      </c>
      <c r="B11" s="47" t="n">
        <f aca="false">SUM(B5:B10)</f>
        <v>1</v>
      </c>
      <c r="C11" s="48" t="s">
        <v>133</v>
      </c>
    </row>
    <row r="13" customFormat="false" ht="15" hidden="false" customHeight="false" outlineLevel="0" collapsed="false">
      <c r="A13" s="3" t="s">
        <v>134</v>
      </c>
    </row>
    <row r="14" customFormat="false" ht="15" hidden="false" customHeight="false" outlineLevel="0" collapsed="false">
      <c r="A14" s="5" t="s">
        <v>67</v>
      </c>
      <c r="B14" s="24" t="s">
        <v>135</v>
      </c>
      <c r="C14" s="24" t="s">
        <v>136</v>
      </c>
      <c r="D14" s="24" t="s">
        <v>137</v>
      </c>
      <c r="E14" s="24" t="s">
        <v>138</v>
      </c>
      <c r="F14" s="24" t="s">
        <v>139</v>
      </c>
      <c r="G14" s="24" t="s">
        <v>140</v>
      </c>
      <c r="H14" s="5" t="s">
        <v>141</v>
      </c>
      <c r="I14" s="5" t="s">
        <v>142</v>
      </c>
      <c r="J14" s="5" t="s">
        <v>143</v>
      </c>
    </row>
    <row r="15" customFormat="false" ht="15" hidden="false" customHeight="false" outlineLevel="0" collapsed="false">
      <c r="A15" s="25" t="s">
        <v>89</v>
      </c>
      <c r="B15" s="49" t="n">
        <v>40</v>
      </c>
      <c r="C15" s="49" t="n">
        <v>20</v>
      </c>
      <c r="D15" s="49" t="n">
        <v>60</v>
      </c>
      <c r="E15" s="49" t="n">
        <v>50</v>
      </c>
      <c r="F15" s="49" t="n">
        <v>40</v>
      </c>
      <c r="G15" s="49" t="n">
        <v>20</v>
      </c>
      <c r="H15" s="31" t="n">
        <f aca="false">ROUND($B$5*B15+$B$6*C15+$B$7*D15+$B$8*E15+$B$9*F15+$B$10*G15,1)</f>
        <v>40</v>
      </c>
      <c r="I15" s="16" t="str">
        <f aca="false">IF(H15&gt;=参数与字典!$B$8,"高风险",IF(H15&gt;=参数与字典!$B$9,"中风险",IF(H15&gt;=参数与字典!$B$10,"低风险","未命中")))</f>
        <v>中风险</v>
      </c>
      <c r="J15" s="50" t="str">
        <f aca="false">IF(I15=VLOOKUP(A15,案件台账!$A$2:$N$16,14,0),"✔ 一致","✘ 请复核台账等级")</f>
        <v>✔ 一致</v>
      </c>
    </row>
    <row r="16" customFormat="false" ht="15" hidden="false" customHeight="false" outlineLevel="0" collapsed="false">
      <c r="A16" s="33" t="s">
        <v>95</v>
      </c>
      <c r="B16" s="51" t="n">
        <v>80</v>
      </c>
      <c r="C16" s="51" t="n">
        <v>70</v>
      </c>
      <c r="D16" s="51" t="n">
        <v>60</v>
      </c>
      <c r="E16" s="51" t="n">
        <v>70</v>
      </c>
      <c r="F16" s="51" t="n">
        <v>80</v>
      </c>
      <c r="G16" s="51" t="n">
        <v>50</v>
      </c>
      <c r="H16" s="40" t="n">
        <f aca="false">ROUND($B$5*B16+$B$6*C16+$B$7*D16+$B$8*E16+$B$9*F16+$B$10*G16,1)</f>
        <v>70.5</v>
      </c>
      <c r="I16" s="39" t="str">
        <f aca="false">IF(H16&gt;=参数与字典!$B$8,"高风险",IF(H16&gt;=参数与字典!$B$9,"中风险",IF(H16&gt;=参数与字典!$B$10,"低风险","未命中")))</f>
        <v>高风险</v>
      </c>
      <c r="J16" s="52" t="str">
        <f aca="false">IF(I16=VLOOKUP(A16,案件台账!$A$2:$N$16,14,0),"✔ 一致","✘ 请复核台账等级")</f>
        <v>✔ 一致</v>
      </c>
    </row>
    <row r="17" customFormat="false" ht="15" hidden="false" customHeight="false" outlineLevel="0" collapsed="false">
      <c r="A17" s="25" t="s">
        <v>99</v>
      </c>
      <c r="B17" s="49" t="n">
        <v>30</v>
      </c>
      <c r="C17" s="49" t="n">
        <v>10</v>
      </c>
      <c r="D17" s="49" t="n">
        <v>40</v>
      </c>
      <c r="E17" s="49" t="n">
        <v>60</v>
      </c>
      <c r="F17" s="49" t="n">
        <v>30</v>
      </c>
      <c r="G17" s="49" t="n">
        <v>10</v>
      </c>
      <c r="H17" s="31" t="n">
        <f aca="false">ROUND($B$5*B17+$B$6*C17+$B$7*D17+$B$8*E17+$B$9*F17+$B$10*G17,1)</f>
        <v>32.5</v>
      </c>
      <c r="I17" s="16" t="str">
        <f aca="false">IF(H17&gt;=参数与字典!$B$8,"高风险",IF(H17&gt;=参数与字典!$B$9,"中风险",IF(H17&gt;=参数与字典!$B$10,"低风险","未命中")))</f>
        <v>低风险</v>
      </c>
      <c r="J17" s="50" t="str">
        <f aca="false">IF(I17=VLOOKUP(A17,案件台账!$A$2:$N$16,14,0),"✔ 一致","✘ 请复核台账等级")</f>
        <v>✔ 一致</v>
      </c>
    </row>
    <row r="18" customFormat="false" ht="15" hidden="false" customHeight="false" outlineLevel="0" collapsed="false">
      <c r="A18" s="33" t="s">
        <v>101</v>
      </c>
      <c r="B18" s="51" t="n">
        <v>20</v>
      </c>
      <c r="C18" s="51" t="n">
        <v>60</v>
      </c>
      <c r="D18" s="51" t="n">
        <v>40</v>
      </c>
      <c r="E18" s="51" t="n">
        <v>30</v>
      </c>
      <c r="F18" s="51" t="n">
        <v>20</v>
      </c>
      <c r="G18" s="51" t="n">
        <v>10</v>
      </c>
      <c r="H18" s="40" t="n">
        <f aca="false">ROUND($B$5*B18+$B$6*C18+$B$7*D18+$B$8*E18+$B$9*F18+$B$10*G18,1)</f>
        <v>30</v>
      </c>
      <c r="I18" s="39" t="str">
        <f aca="false">IF(H18&gt;=参数与字典!$B$8,"高风险",IF(H18&gt;=参数与字典!$B$9,"中风险",IF(H18&gt;=参数与字典!$B$10,"低风险","未命中")))</f>
        <v>低风险</v>
      </c>
      <c r="J18" s="52" t="str">
        <f aca="false">IF(I18=VLOOKUP(A18,案件台账!$A$2:$N$16,14,0),"✔ 一致","✘ 请复核台账等级")</f>
        <v>✔ 一致</v>
      </c>
    </row>
    <row r="19" customFormat="false" ht="15" hidden="false" customHeight="false" outlineLevel="0" collapsed="false">
      <c r="A19" s="25" t="s">
        <v>107</v>
      </c>
      <c r="B19" s="49" t="n">
        <v>50</v>
      </c>
      <c r="C19" s="49" t="n">
        <v>10</v>
      </c>
      <c r="D19" s="49" t="n">
        <v>40</v>
      </c>
      <c r="E19" s="49" t="n">
        <v>80</v>
      </c>
      <c r="F19" s="49" t="n">
        <v>50</v>
      </c>
      <c r="G19" s="49" t="n">
        <v>60</v>
      </c>
      <c r="H19" s="31" t="n">
        <f aca="false">ROUND($B$5*B19+$B$6*C19+$B$7*D19+$B$8*E19+$B$9*F19+$B$10*G19,1)</f>
        <v>49.5</v>
      </c>
      <c r="I19" s="16" t="str">
        <f aca="false">IF(H19&gt;=参数与字典!$B$8,"高风险",IF(H19&gt;=参数与字典!$B$9,"中风险",IF(H19&gt;=参数与字典!$B$10,"低风险","未命中")))</f>
        <v>中风险</v>
      </c>
      <c r="J19" s="50" t="str">
        <f aca="false">IF(I19=VLOOKUP(A19,案件台账!$A$2:$N$16,14,0),"✔ 一致","✘ 请复核台账等级")</f>
        <v>✔ 一致</v>
      </c>
    </row>
    <row r="20" customFormat="false" ht="15" hidden="false" customHeight="false" outlineLevel="0" collapsed="false">
      <c r="A20" s="33" t="s">
        <v>111</v>
      </c>
      <c r="B20" s="51" t="n">
        <v>90</v>
      </c>
      <c r="C20" s="51" t="n">
        <v>80</v>
      </c>
      <c r="D20" s="51" t="n">
        <v>70</v>
      </c>
      <c r="E20" s="51" t="n">
        <v>80</v>
      </c>
      <c r="F20" s="51" t="n">
        <v>90</v>
      </c>
      <c r="G20" s="51" t="n">
        <v>60</v>
      </c>
      <c r="H20" s="40" t="n">
        <f aca="false">ROUND($B$5*B20+$B$6*C20+$B$7*D20+$B$8*E20+$B$9*F20+$B$10*G20,1)</f>
        <v>80.5</v>
      </c>
      <c r="I20" s="39" t="str">
        <f aca="false">IF(H20&gt;=参数与字典!$B$8,"高风险",IF(H20&gt;=参数与字典!$B$9,"中风险",IF(H20&gt;=参数与字典!$B$10,"低风险","未命中")))</f>
        <v>高风险</v>
      </c>
      <c r="J20" s="52" t="str">
        <f aca="false">IF(I20=VLOOKUP(A20,案件台账!$A$2:$N$16,14,0),"✔ 一致","✘ 请复核台账等级")</f>
        <v>✔ 一致</v>
      </c>
    </row>
  </sheetData>
  <mergeCells count="1">
    <mergeCell ref="A2:J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  <col collapsed="false" customWidth="true" hidden="false" outlineLevel="0" max="3" min="3" style="0" width="3"/>
    <col collapsed="false" customWidth="true" hidden="false" outlineLevel="0" max="4" min="4" style="0" width="14"/>
    <col collapsed="false" customWidth="true" hidden="false" outlineLevel="0" max="5" min="5" style="0" width="9"/>
  </cols>
  <sheetData>
    <row r="1" customFormat="false" ht="15" hidden="false" customHeight="false" outlineLevel="0" collapsed="false">
      <c r="A1" s="1" t="s">
        <v>144</v>
      </c>
    </row>
    <row r="3" customFormat="false" ht="15" hidden="false" customHeight="false" outlineLevel="0" collapsed="false">
      <c r="A3" s="3" t="s">
        <v>145</v>
      </c>
    </row>
    <row r="4" customFormat="false" ht="15" hidden="false" customHeight="false" outlineLevel="0" collapsed="false">
      <c r="A4" s="5" t="s">
        <v>146</v>
      </c>
      <c r="B4" s="5" t="s">
        <v>147</v>
      </c>
    </row>
    <row r="5" customFormat="false" ht="15" hidden="false" customHeight="false" outlineLevel="0" collapsed="false">
      <c r="A5" s="8" t="s">
        <v>148</v>
      </c>
      <c r="B5" s="30" t="n">
        <f aca="false">COUNTA(案件台账!A2:A16)</f>
        <v>15</v>
      </c>
    </row>
    <row r="6" customFormat="false" ht="15" hidden="false" customHeight="false" outlineLevel="0" collapsed="false">
      <c r="A6" s="23" t="s">
        <v>149</v>
      </c>
      <c r="B6" s="38" t="n">
        <f aca="false">COUNTIF(案件台账!S2:S16,"是")</f>
        <v>5</v>
      </c>
    </row>
    <row r="7" customFormat="false" ht="15" hidden="false" customHeight="false" outlineLevel="0" collapsed="false">
      <c r="A7" s="8" t="s">
        <v>150</v>
      </c>
      <c r="B7" s="53" t="n">
        <f aca="false">IF(B5=0,"-",B6/B5)</f>
        <v>0.333333333333333</v>
      </c>
    </row>
    <row r="8" customFormat="false" ht="15" hidden="false" customHeight="false" outlineLevel="0" collapsed="false">
      <c r="A8" s="17" t="s">
        <v>151</v>
      </c>
      <c r="B8" s="54" t="n">
        <f aca="false">IF(COUNTIF(案件台账!U2:U16,"达标")+COUNTIF(案件台账!U2:U16,"超时")=0,"-",COUNTIF(案件台账!U2:U16,"达标")/(COUNTIF(案件台账!U2:U16,"达标")+COUNTIF(案件台账!U2:U16,"超时")))</f>
        <v>0.923076923076923</v>
      </c>
    </row>
    <row r="9" customFormat="false" ht="15" hidden="false" customHeight="false" outlineLevel="0" collapsed="false">
      <c r="A9" s="8" t="s">
        <v>152</v>
      </c>
      <c r="B9" s="31" t="n">
        <f aca="false">IFERROR(ROUND(AVERAGE(案件台账!R2:R16),1),"-")</f>
        <v>0.9</v>
      </c>
    </row>
    <row r="10" customFormat="false" ht="15" hidden="false" customHeight="false" outlineLevel="0" collapsed="false">
      <c r="A10" s="23" t="s">
        <v>153</v>
      </c>
      <c r="B10" s="38" t="n">
        <f aca="false">COUNTIF(案件台账!N2:N16,"中风险")+COUNTIF(案件台账!N2:N16,"高风险")</f>
        <v>4</v>
      </c>
    </row>
    <row r="11" customFormat="false" ht="15" hidden="false" customHeight="false" outlineLevel="0" collapsed="false">
      <c r="A11" s="8" t="s">
        <v>154</v>
      </c>
      <c r="B11" s="30" t="n">
        <f aca="false">COUNTIF(案件台账!V2:V16,"⚠*")</f>
        <v>1</v>
      </c>
    </row>
    <row r="14" customFormat="false" ht="15" hidden="false" customHeight="false" outlineLevel="0" collapsed="false">
      <c r="A14" s="3" t="s">
        <v>155</v>
      </c>
      <c r="D14" s="3" t="s">
        <v>156</v>
      </c>
    </row>
    <row r="15" customFormat="false" ht="15" hidden="false" customHeight="false" outlineLevel="0" collapsed="false">
      <c r="A15" s="5" t="s">
        <v>157</v>
      </c>
      <c r="B15" s="5" t="s">
        <v>158</v>
      </c>
      <c r="D15" s="5" t="s">
        <v>29</v>
      </c>
      <c r="E15" s="5" t="s">
        <v>158</v>
      </c>
    </row>
    <row r="16" customFormat="false" ht="15" hidden="false" customHeight="false" outlineLevel="0" collapsed="false">
      <c r="A16" s="8" t="s">
        <v>40</v>
      </c>
      <c r="B16" s="30" t="n">
        <f aca="false">COUNTIF(案件台账!O2:O16,A16)</f>
        <v>8</v>
      </c>
      <c r="D16" s="8" t="s">
        <v>36</v>
      </c>
      <c r="E16" s="30" t="n">
        <f aca="false">COUNTIF(案件台账!B2:B16,D16)</f>
        <v>6</v>
      </c>
    </row>
    <row r="17" customFormat="false" ht="15" hidden="false" customHeight="false" outlineLevel="0" collapsed="false">
      <c r="A17" s="23" t="s">
        <v>47</v>
      </c>
      <c r="B17" s="38" t="n">
        <f aca="false">COUNTIF(案件台账!O2:O16,A17)</f>
        <v>1</v>
      </c>
      <c r="D17" s="23" t="s">
        <v>43</v>
      </c>
      <c r="E17" s="38" t="n">
        <f aca="false">COUNTIF(案件台账!B2:B16,D17)</f>
        <v>4</v>
      </c>
    </row>
    <row r="18" customFormat="false" ht="15" hidden="false" customHeight="false" outlineLevel="0" collapsed="false">
      <c r="A18" s="8" t="s">
        <v>54</v>
      </c>
      <c r="B18" s="30" t="n">
        <f aca="false">COUNTIF(案件台账!O2:O16,A18)</f>
        <v>3</v>
      </c>
      <c r="D18" s="8" t="s">
        <v>50</v>
      </c>
      <c r="E18" s="30" t="n">
        <f aca="false">COUNTIF(案件台账!B2:B16,D18)</f>
        <v>3</v>
      </c>
    </row>
    <row r="19" customFormat="false" ht="15" hidden="false" customHeight="false" outlineLevel="0" collapsed="false">
      <c r="A19" s="23" t="s">
        <v>59</v>
      </c>
      <c r="B19" s="38" t="n">
        <f aca="false">COUNTIF(案件台账!O2:O16,A19)</f>
        <v>1</v>
      </c>
      <c r="D19" s="23" t="s">
        <v>57</v>
      </c>
      <c r="E19" s="38" t="n">
        <f aca="false">COUNTIF(案件台账!B2:B16,D19)</f>
        <v>2</v>
      </c>
    </row>
    <row r="20" customFormat="false" ht="15" hidden="false" customHeight="false" outlineLevel="0" collapsed="false">
      <c r="A20" s="8" t="s">
        <v>62</v>
      </c>
      <c r="B20" s="30" t="n">
        <f aca="false">COUNTIF(案件台账!O2:O16,A20)</f>
        <v>1</v>
      </c>
      <c r="D20" s="7" t="s">
        <v>159</v>
      </c>
      <c r="E20" s="55" t="n">
        <f aca="false">SUM(E16:E19)</f>
        <v>15</v>
      </c>
    </row>
    <row r="21" customFormat="false" ht="15" hidden="false" customHeight="false" outlineLevel="0" collapsed="false">
      <c r="A21" s="23" t="s">
        <v>64</v>
      </c>
      <c r="B21" s="38" t="n">
        <f aca="false">COUNTIF(案件台账!O2:O16,A21)</f>
        <v>1</v>
      </c>
    </row>
    <row r="22" customFormat="false" ht="15" hidden="false" customHeight="false" outlineLevel="0" collapsed="false">
      <c r="A22" s="7" t="s">
        <v>159</v>
      </c>
      <c r="B22" s="55" t="n">
        <f aca="false">SUM(B16:B21)</f>
        <v>15</v>
      </c>
    </row>
    <row r="25" customFormat="false" ht="15" hidden="false" customHeight="false" outlineLevel="0" collapsed="false">
      <c r="A25" s="3" t="s">
        <v>160</v>
      </c>
    </row>
    <row r="26" customFormat="false" ht="15" hidden="false" customHeight="false" outlineLevel="0" collapsed="false">
      <c r="A26" s="5" t="s">
        <v>161</v>
      </c>
      <c r="B26" s="5" t="s">
        <v>162</v>
      </c>
    </row>
    <row r="27" customFormat="false" ht="15" hidden="false" customHeight="false" outlineLevel="0" collapsed="false">
      <c r="A27" s="8" t="s">
        <v>163</v>
      </c>
      <c r="B27" s="16" t="str">
        <f aca="false">IF(B22=B5,"✔ 通过","✘ 不一致")</f>
        <v>✔ 通过</v>
      </c>
    </row>
    <row r="28" customFormat="false" ht="15" hidden="false" customHeight="false" outlineLevel="0" collapsed="false">
      <c r="A28" s="23" t="s">
        <v>164</v>
      </c>
      <c r="B28" s="39" t="str">
        <f aca="false">IF(E20=B5,"✔ 通过","✘ 不一致")</f>
        <v>✔ 通过</v>
      </c>
    </row>
    <row r="29" customFormat="false" ht="15" hidden="false" customHeight="false" outlineLevel="0" collapsed="false">
      <c r="A29" s="8" t="s">
        <v>165</v>
      </c>
      <c r="B29" s="16" t="str">
        <f aca="false">IF(COUNTIFS(案件台账!N2:N16,"高风险",案件台账!O2:O16,"初审通过")=0,"✔ 通过","✘ 存在违规放行")</f>
        <v>✔ 通过</v>
      </c>
    </row>
    <row r="30" customFormat="false" ht="15" hidden="false" customHeight="false" outlineLevel="0" collapsed="false">
      <c r="A30" s="23" t="s">
        <v>166</v>
      </c>
      <c r="B30" s="39" t="str">
        <f aca="false">IF(风险评分卡!B11=1,"✔ 通过","✘ 权重需调整")</f>
        <v>✔ 通过</v>
      </c>
    </row>
    <row r="32" customFormat="false" ht="15" hidden="false" customHeight="false" outlineLevel="0" collapsed="false">
      <c r="A32" s="2" t="s">
        <v>167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2026-08-31T10:17:01Z</dcterms:created>
  <dc:creator>openpyxl</dc:creator>
  <dc:description/>
  <dc:language>en-US</dc:language>
  <cp:lastModifiedBy/>
  <dcterms:modified xsi:type="dcterms:W3CDTF">2026-08-31T10:17:02Z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