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审阅计划" sheetId="2" state="visible" r:id="rId3"/>
    <sheet name="问题台账" sheetId="3" state="visible" r:id="rId4"/>
    <sheet name="汇总看板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<sst xmlns="http://schemas.openxmlformats.org/spreadsheetml/2006/main" count="226" uniqueCount="161">
  <si>
    <t xml:space="preserve">保险机构合规审阅工作底稿模板</t>
  </si>
  <si>
    <r>
      <rPr>
        <sz val="10"/>
        <color rgb="FF595959"/>
        <rFont val="Noto Sans CJK SC"/>
        <family val="2"/>
      </rPr>
      <t xml:space="preserve">适用场景</t>
    </r>
    <r>
      <rPr>
        <sz val="10"/>
        <color rgb="FF595959"/>
        <rFont val="Microsoft YaHei"/>
        <family val="0"/>
        <charset val="1"/>
      </rPr>
      <t xml:space="preserve">:</t>
    </r>
    <r>
      <rPr>
        <sz val="10"/>
        <color rgb="FF595959"/>
        <rFont val="Noto Sans CJK SC"/>
        <family val="2"/>
      </rPr>
      <t xml:space="preserve">销售行为 </t>
    </r>
    <r>
      <rPr>
        <sz val="10"/>
        <color rgb="FF595959"/>
        <rFont val="Microsoft YaHei"/>
        <family val="0"/>
        <charset val="1"/>
      </rPr>
      <t xml:space="preserve">/ </t>
    </r>
    <r>
      <rPr>
        <sz val="10"/>
        <color rgb="FF595959"/>
        <rFont val="Noto Sans CJK SC"/>
        <family val="2"/>
      </rPr>
      <t xml:space="preserve">信息披露 </t>
    </r>
    <r>
      <rPr>
        <sz val="10"/>
        <color rgb="FF595959"/>
        <rFont val="Microsoft YaHei"/>
        <family val="0"/>
        <charset val="1"/>
      </rPr>
      <t xml:space="preserve">/ </t>
    </r>
    <r>
      <rPr>
        <sz val="10"/>
        <color rgb="FF595959"/>
        <rFont val="Noto Sans CJK SC"/>
        <family val="2"/>
      </rPr>
      <t xml:space="preserve">消费者权益保护等专项合规审阅项目</t>
    </r>
  </si>
  <si>
    <r>
      <rPr>
        <sz val="10"/>
        <color rgb="FFC00000"/>
        <rFont val="Noto Sans CJK SC"/>
        <family val="2"/>
      </rPr>
      <t xml:space="preserve">示例声明</t>
    </r>
    <r>
      <rPr>
        <sz val="10"/>
        <color rgb="FFC00000"/>
        <rFont val="Microsoft YaHei"/>
        <family val="0"/>
        <charset val="1"/>
      </rPr>
      <t xml:space="preserve">:</t>
    </r>
    <r>
      <rPr>
        <sz val="10"/>
        <color rgb="FFC00000"/>
        <rFont val="Noto Sans CJK SC"/>
        <family val="2"/>
      </rPr>
      <t xml:space="preserve">本模板内全部机构、人员、保单、金额与问题均为虚构演示数据</t>
    </r>
    <r>
      <rPr>
        <sz val="10"/>
        <color rgb="FFC00000"/>
        <rFont val="Microsoft YaHei"/>
        <family val="0"/>
        <charset val="1"/>
      </rPr>
      <t xml:space="preserve">,</t>
    </r>
    <r>
      <rPr>
        <sz val="10"/>
        <color rgb="FFC00000"/>
        <rFont val="Noto Sans CJK SC"/>
        <family val="2"/>
      </rPr>
      <t xml:space="preserve">不涉及任何真实客户或真实调研。</t>
    </r>
  </si>
  <si>
    <t xml:space="preserve">工作表</t>
  </si>
  <si>
    <t xml:space="preserve">用途</t>
  </si>
  <si>
    <t xml:space="preserve">使用方式</t>
  </si>
  <si>
    <t xml:space="preserve">审阅计划</t>
  </si>
  <si>
    <t xml:space="preserve">登记审阅程序、抽样安排与执行状态</t>
  </si>
  <si>
    <r>
      <rPr>
        <sz val="10"/>
        <color rgb="FF000000"/>
        <rFont val="Noto Sans CJK SC"/>
        <family val="2"/>
      </rPr>
      <t xml:space="preserve">按项目实际修改检查项</t>
    </r>
    <r>
      <rPr>
        <sz val="10"/>
        <color rgb="FF000000"/>
        <rFont val="Microsoft YaHei"/>
        <family val="0"/>
        <charset val="1"/>
      </rPr>
      <t xml:space="preserve">;“</t>
    </r>
    <r>
      <rPr>
        <sz val="10"/>
        <color rgb="FF000000"/>
        <rFont val="Noto Sans CJK SC"/>
        <family val="2"/>
      </rPr>
      <t xml:space="preserve">状态”列使用下拉选择</t>
    </r>
  </si>
  <si>
    <t xml:space="preserve">问题台账</t>
  </si>
  <si>
    <t xml:space="preserve">登记审阅发现的问题并跟踪整改闭环</t>
  </si>
  <si>
    <r>
      <rPr>
        <sz val="10"/>
        <color rgb="FF000000"/>
        <rFont val="Noto Sans CJK SC"/>
        <family val="2"/>
      </rPr>
      <t xml:space="preserve">灰色底纹列为自动公式</t>
    </r>
    <r>
      <rPr>
        <sz val="10"/>
        <color rgb="FF000000"/>
        <rFont val="Microsoft YaHei"/>
        <family val="0"/>
        <charset val="1"/>
      </rPr>
      <t xml:space="preserve">,</t>
    </r>
    <r>
      <rPr>
        <sz val="10"/>
        <color rgb="FF000000"/>
        <rFont val="Noto Sans CJK SC"/>
        <family val="2"/>
      </rPr>
      <t xml:space="preserve">请勿手工覆盖</t>
    </r>
  </si>
  <si>
    <t xml:space="preserve">汇总看板</t>
  </si>
  <si>
    <r>
      <rPr>
        <sz val="10"/>
        <color rgb="FF000000"/>
        <rFont val="Noto Sans CJK SC"/>
        <family val="2"/>
      </rPr>
      <t xml:space="preserve">按风险等级</t>
    </r>
    <r>
      <rPr>
        <sz val="10"/>
        <color rgb="FF000000"/>
        <rFont val="Microsoft YaHei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状态</t>
    </r>
    <r>
      <rPr>
        <sz val="10"/>
        <color rgb="FF000000"/>
        <rFont val="Microsoft YaHei"/>
        <family val="0"/>
        <charset val="1"/>
      </rPr>
      <t xml:space="preserve">/</t>
    </r>
    <r>
      <rPr>
        <sz val="10"/>
        <color rgb="FF000000"/>
        <rFont val="Noto Sans CJK SC"/>
        <family val="2"/>
      </rPr>
      <t xml:space="preserve">责任单位自动汇总并预警</t>
    </r>
  </si>
  <si>
    <r>
      <rPr>
        <sz val="10"/>
        <color rgb="FF000000"/>
        <rFont val="Noto Sans CJK SC"/>
        <family val="2"/>
      </rPr>
      <t xml:space="preserve">全部为公式与图表</t>
    </r>
    <r>
      <rPr>
        <sz val="10"/>
        <color rgb="FF000000"/>
        <rFont val="Microsoft YaHei"/>
        <family val="0"/>
        <charset val="1"/>
      </rPr>
      <t xml:space="preserve">,</t>
    </r>
    <r>
      <rPr>
        <sz val="10"/>
        <color rgb="FF000000"/>
        <rFont val="Noto Sans CJK SC"/>
        <family val="2"/>
      </rPr>
      <t xml:space="preserve">自动随台账更新</t>
    </r>
  </si>
  <si>
    <t xml:space="preserve">颜色规范</t>
  </si>
  <si>
    <t xml:space="preserve">蓝色字体</t>
  </si>
  <si>
    <r>
      <rPr>
        <sz val="10"/>
        <color rgb="FF000000"/>
        <rFont val="Noto Sans CJK SC"/>
        <family val="2"/>
      </rPr>
      <t xml:space="preserve">手工录入的输入项</t>
    </r>
    <r>
      <rPr>
        <sz val="10"/>
        <color rgb="FF000000"/>
        <rFont val="Microsoft YaHei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可修改</t>
    </r>
    <r>
      <rPr>
        <sz val="10"/>
        <color rgb="FF000000"/>
        <rFont val="Microsoft YaHei"/>
        <family val="0"/>
        <charset val="1"/>
      </rPr>
      <t xml:space="preserve">)</t>
    </r>
  </si>
  <si>
    <t xml:space="preserve">黑色字体</t>
  </si>
  <si>
    <r>
      <rPr>
        <sz val="10"/>
        <color rgb="FF000000"/>
        <rFont val="Noto Sans CJK SC"/>
        <family val="2"/>
      </rPr>
      <t xml:space="preserve">公式与计算结果</t>
    </r>
    <r>
      <rPr>
        <sz val="10"/>
        <color rgb="FF000000"/>
        <rFont val="Microsoft YaHei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勿改</t>
    </r>
    <r>
      <rPr>
        <sz val="10"/>
        <color rgb="FF000000"/>
        <rFont val="Microsoft YaHei"/>
        <family val="0"/>
        <charset val="1"/>
      </rPr>
      <t xml:space="preserve">)</t>
    </r>
  </si>
  <si>
    <t xml:space="preserve">灰色底纹</t>
  </si>
  <si>
    <t xml:space="preserve">公式区域</t>
  </si>
  <si>
    <t xml:space="preserve">黄色底纹</t>
  </si>
  <si>
    <r>
      <rPr>
        <sz val="10"/>
        <color rgb="FF000000"/>
        <rFont val="Noto Sans CJK SC"/>
        <family val="2"/>
      </rPr>
      <t xml:space="preserve">关键假设 </t>
    </r>
    <r>
      <rPr>
        <sz val="10"/>
        <color rgb="FF000000"/>
        <rFont val="Microsoft YaHei"/>
        <family val="0"/>
        <charset val="1"/>
      </rPr>
      <t xml:space="preserve">/ </t>
    </r>
    <r>
      <rPr>
        <sz val="10"/>
        <color rgb="FF000000"/>
        <rFont val="Noto Sans CJK SC"/>
        <family val="2"/>
      </rPr>
      <t xml:space="preserve">需要关注的单元格</t>
    </r>
  </si>
  <si>
    <r>
      <rPr>
        <b val="true"/>
        <sz val="10"/>
        <color rgb="FF000000"/>
        <rFont val="Noto Sans CJK SC"/>
        <family val="2"/>
      </rPr>
      <t xml:space="preserve">统计基准日</t>
    </r>
    <r>
      <rPr>
        <b val="true"/>
        <sz val="10"/>
        <color rgb="FF000000"/>
        <rFont val="Microsoft YaHei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所有“剩余天数</t>
    </r>
    <r>
      <rPr>
        <b val="true"/>
        <sz val="10"/>
        <color rgb="FF000000"/>
        <rFont val="Microsoft YaHei"/>
        <family val="0"/>
        <charset val="1"/>
      </rPr>
      <t xml:space="preserve">/</t>
    </r>
    <r>
      <rPr>
        <b val="true"/>
        <sz val="10"/>
        <color rgb="FF000000"/>
        <rFont val="Noto Sans CJK SC"/>
        <family val="2"/>
      </rPr>
      <t xml:space="preserve">逾期”按此日期计算</t>
    </r>
    <r>
      <rPr>
        <b val="true"/>
        <sz val="10"/>
        <color rgb="FF000000"/>
        <rFont val="Microsoft YaHei"/>
        <family val="0"/>
        <charset val="1"/>
      </rPr>
      <t xml:space="preserve">):</t>
    </r>
  </si>
  <si>
    <r>
      <rPr>
        <sz val="9"/>
        <color rgb="FF595959"/>
        <rFont val="Noto Sans CJK SC"/>
        <family val="2"/>
      </rPr>
      <t xml:space="preserve">← 输入项</t>
    </r>
    <r>
      <rPr>
        <sz val="9"/>
        <color rgb="FF595959"/>
        <rFont val="Microsoft YaHei"/>
        <family val="0"/>
        <charset val="1"/>
      </rPr>
      <t xml:space="preserve">:</t>
    </r>
    <r>
      <rPr>
        <sz val="9"/>
        <color rgb="FF595959"/>
        <rFont val="Noto Sans CJK SC"/>
        <family val="2"/>
      </rPr>
      <t xml:space="preserve">更新台账时改为当前日期</t>
    </r>
  </si>
  <si>
    <r>
      <rPr>
        <sz val="9"/>
        <color rgb="FF595959"/>
        <rFont val="Noto Sans CJK SC"/>
        <family val="2"/>
      </rPr>
      <t xml:space="preserve">配套文件</t>
    </r>
    <r>
      <rPr>
        <sz val="9"/>
        <color rgb="FF595959"/>
        <rFont val="Microsoft YaHei"/>
        <family val="0"/>
        <charset val="1"/>
      </rPr>
      <t xml:space="preserve">:</t>
    </r>
    <r>
      <rPr>
        <sz val="9"/>
        <color rgb="FF595959"/>
        <rFont val="Noto Sans CJK SC"/>
        <family val="2"/>
      </rPr>
      <t xml:space="preserve">《</t>
    </r>
    <r>
      <rPr>
        <sz val="9"/>
        <color rgb="FF595959"/>
        <rFont val="Microsoft YaHei"/>
        <family val="0"/>
        <charset val="1"/>
      </rPr>
      <t xml:space="preserve">009-industry-</t>
    </r>
    <r>
      <rPr>
        <sz val="9"/>
        <color rgb="FF595959"/>
        <rFont val="Noto Sans CJK SC"/>
        <family val="2"/>
      </rPr>
      <t xml:space="preserve">金融</t>
    </r>
    <r>
      <rPr>
        <sz val="9"/>
        <color rgb="FF595959"/>
        <rFont val="Microsoft YaHei"/>
        <family val="0"/>
        <charset val="1"/>
      </rPr>
      <t xml:space="preserve">-</t>
    </r>
    <r>
      <rPr>
        <sz val="9"/>
        <color rgb="FF595959"/>
        <rFont val="Noto Sans CJK SC"/>
        <family val="2"/>
      </rPr>
      <t xml:space="preserve">保险</t>
    </r>
    <r>
      <rPr>
        <sz val="9"/>
        <color rgb="FF595959"/>
        <rFont val="Microsoft YaHei"/>
        <family val="0"/>
        <charset val="1"/>
      </rPr>
      <t xml:space="preserve">-</t>
    </r>
    <r>
      <rPr>
        <sz val="9"/>
        <color rgb="FF595959"/>
        <rFont val="Noto Sans CJK SC"/>
        <family val="2"/>
      </rPr>
      <t xml:space="preserve">合规审阅</t>
    </r>
    <r>
      <rPr>
        <sz val="9"/>
        <color rgb="FF595959"/>
        <rFont val="Microsoft YaHei"/>
        <family val="0"/>
        <charset val="1"/>
      </rPr>
      <t xml:space="preserve">-</t>
    </r>
    <r>
      <rPr>
        <sz val="9"/>
        <color rgb="FF595959"/>
        <rFont val="Noto Sans CJK SC"/>
        <family val="2"/>
      </rPr>
      <t xml:space="preserve">主产物</t>
    </r>
    <r>
      <rPr>
        <sz val="9"/>
        <color rgb="FF595959"/>
        <rFont val="Microsoft YaHei"/>
        <family val="0"/>
        <charset val="1"/>
      </rPr>
      <t xml:space="preserve">.docx</t>
    </r>
    <r>
      <rPr>
        <sz val="9"/>
        <color rgb="FF595959"/>
        <rFont val="Noto Sans CJK SC"/>
        <family val="2"/>
      </rPr>
      <t xml:space="preserve">》</t>
    </r>
    <r>
      <rPr>
        <sz val="9"/>
        <color rgb="FF595959"/>
        <rFont val="Microsoft YaHei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合规审阅报告正文</t>
    </r>
    <r>
      <rPr>
        <sz val="9"/>
        <color rgb="FF595959"/>
        <rFont val="Microsoft YaHei"/>
        <family val="0"/>
        <charset val="1"/>
      </rPr>
      <t xml:space="preserve">,</t>
    </r>
    <r>
      <rPr>
        <sz val="9"/>
        <color rgb="FF595959"/>
        <rFont val="Noto Sans CJK SC"/>
        <family val="2"/>
      </rPr>
      <t xml:space="preserve">含审阅方法、总体结论与整改机制</t>
    </r>
    <r>
      <rPr>
        <sz val="9"/>
        <color rgb="FF595959"/>
        <rFont val="Microsoft YaHei"/>
        <family val="0"/>
        <charset val="1"/>
      </rPr>
      <t xml:space="preserve">)</t>
    </r>
  </si>
  <si>
    <r>
      <rPr>
        <b val="true"/>
        <sz val="13"/>
        <color rgb="FF1F4E79"/>
        <rFont val="Noto Sans CJK SC"/>
        <family val="2"/>
      </rPr>
      <t xml:space="preserve">合规审阅计划与执行清单</t>
    </r>
    <r>
      <rPr>
        <b val="true"/>
        <sz val="13"/>
        <color rgb="FF1F4E79"/>
        <rFont val="Microsoft YaHei"/>
        <family val="0"/>
        <charset val="1"/>
      </rPr>
      <t xml:space="preserve">(</t>
    </r>
    <r>
      <rPr>
        <b val="true"/>
        <sz val="13"/>
        <color rgb="FF1F4E79"/>
        <rFont val="Noto Sans CJK SC"/>
        <family val="2"/>
      </rPr>
      <t xml:space="preserve">示例数据</t>
    </r>
    <r>
      <rPr>
        <b val="true"/>
        <sz val="13"/>
        <color rgb="FF1F4E79"/>
        <rFont val="Microsoft YaHei"/>
        <family val="0"/>
        <charset val="1"/>
      </rPr>
      <t xml:space="preserve">)</t>
    </r>
  </si>
  <si>
    <t xml:space="preserve">序号</t>
  </si>
  <si>
    <t xml:space="preserve">审阅领域</t>
  </si>
  <si>
    <r>
      <rPr>
        <b val="true"/>
        <sz val="10"/>
        <color rgb="FFFFFFFF"/>
        <rFont val="Noto Sans CJK SC"/>
        <family val="2"/>
      </rPr>
      <t xml:space="preserve">检查程序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示例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</si>
  <si>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t xml:space="preserve">主要依据</t>
  </si>
  <si>
    <t xml:space="preserve">计划样本量</t>
  </si>
  <si>
    <t xml:space="preserve">实际完成量</t>
  </si>
  <si>
    <t xml:space="preserve">完成率</t>
  </si>
  <si>
    <r>
      <rPr>
        <b val="true"/>
        <sz val="10"/>
        <color rgb="FFFFFFFF"/>
        <rFont val="Noto Sans CJK SC"/>
        <family val="2"/>
      </rPr>
      <t xml:space="preserve">责任人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示例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</si>
  <si>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t xml:space="preserve">状态</t>
  </si>
  <si>
    <t xml:space="preserve">宣传材料</t>
  </si>
  <si>
    <r>
      <rPr>
        <sz val="10"/>
        <color rgb="FF0000FF"/>
        <rFont val="Noto Sans CJK SC"/>
        <family val="2"/>
      </rPr>
      <t xml:space="preserve">抽取各渠道对外宣传材料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核对是否经审批、有无夸大</t>
    </r>
    <r>
      <rPr>
        <sz val="10"/>
        <color rgb="FF0000FF"/>
        <rFont val="Microsoft YaHei"/>
        <family val="0"/>
        <charset val="1"/>
      </rPr>
      <t xml:space="preserve">/</t>
    </r>
    <r>
      <rPr>
        <sz val="10"/>
        <color rgb="FF0000FF"/>
        <rFont val="Noto Sans CJK SC"/>
        <family val="2"/>
      </rPr>
      <t xml:space="preserve">误导表述</t>
    </r>
  </si>
  <si>
    <t xml:space="preserve">《保险销售行为管理办法》</t>
  </si>
  <si>
    <t xml:space="preserve">王合规</t>
  </si>
  <si>
    <t xml:space="preserve">已完成</t>
  </si>
  <si>
    <t xml:space="preserve">销售适当性</t>
  </si>
  <si>
    <t xml:space="preserve">抽样保单核对需求分析问卷、风险测评与产品匹配情况</t>
  </si>
  <si>
    <t xml:space="preserve">《银行保险机构消费者权益保护管理办法》</t>
  </si>
  <si>
    <t xml:space="preserve">李风控</t>
  </si>
  <si>
    <t xml:space="preserve">双录质检</t>
  </si>
  <si>
    <t xml:space="preserve">调取双录影像复检话术完整性、风险提示与签名环节</t>
  </si>
  <si>
    <t xml:space="preserve">《保险销售行为可回溯管理暂行办法》</t>
  </si>
  <si>
    <t xml:space="preserve">张品质</t>
  </si>
  <si>
    <t xml:space="preserve">进行中</t>
  </si>
  <si>
    <t xml:space="preserve">信息披露</t>
  </si>
  <si>
    <r>
      <rPr>
        <sz val="10"/>
        <color rgb="FF0000FF"/>
        <rFont val="Noto Sans CJK SC"/>
        <family val="2"/>
      </rPr>
      <t xml:space="preserve">核对产品页面</t>
    </r>
    <r>
      <rPr>
        <sz val="10"/>
        <color rgb="FF0000FF"/>
        <rFont val="Microsoft YaHei"/>
        <family val="0"/>
        <charset val="1"/>
      </rPr>
      <t xml:space="preserve">/</t>
    </r>
    <r>
      <rPr>
        <sz val="10"/>
        <color rgb="FF0000FF"/>
        <rFont val="Noto Sans CJK SC"/>
        <family val="2"/>
      </rPr>
      <t xml:space="preserve">建议书利益演示与条款一致性</t>
    </r>
  </si>
  <si>
    <t xml:space="preserve">《人身保险产品信息披露管理办法》</t>
  </si>
  <si>
    <t xml:space="preserve">佣金费用</t>
  </si>
  <si>
    <t xml:space="preserve">核查手续费列支凭证与协议约定的一致性</t>
  </si>
  <si>
    <t xml:space="preserve">公司《销售品质管理办法》</t>
  </si>
  <si>
    <t xml:space="preserve">赵审计</t>
  </si>
  <si>
    <t xml:space="preserve">退保与投诉</t>
  </si>
  <si>
    <r>
      <rPr>
        <sz val="10"/>
        <color rgb="FF0000FF"/>
        <rFont val="Noto Sans CJK SC"/>
        <family val="2"/>
      </rPr>
      <t xml:space="preserve">分析退保</t>
    </r>
    <r>
      <rPr>
        <sz val="10"/>
        <color rgb="FF0000FF"/>
        <rFont val="Microsoft YaHei"/>
        <family val="0"/>
        <charset val="1"/>
      </rPr>
      <t xml:space="preserve">/</t>
    </r>
    <r>
      <rPr>
        <sz val="10"/>
        <color rgb="FF0000FF"/>
        <rFont val="Noto Sans CJK SC"/>
        <family val="2"/>
      </rPr>
      <t xml:space="preserve">投诉台账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穿行测试处理时效</t>
    </r>
  </si>
  <si>
    <t xml:space="preserve">钱客服</t>
  </si>
  <si>
    <t xml:space="preserve">制度回溯</t>
  </si>
  <si>
    <t xml:space="preserve">对照监管新规逐条映射公司制度修订情况</t>
  </si>
  <si>
    <t xml:space="preserve">监管新规清单</t>
  </si>
  <si>
    <t xml:space="preserve">上期整改回头看</t>
  </si>
  <si>
    <t xml:space="preserve">验证上期问题整改证据与销号标准</t>
  </si>
  <si>
    <t xml:space="preserve">公司《合规问题整改管理规程》</t>
  </si>
  <si>
    <t xml:space="preserve">合计</t>
  </si>
  <si>
    <r>
      <rPr>
        <b val="true"/>
        <sz val="13"/>
        <color rgb="FF1F4E79"/>
        <rFont val="Noto Sans CJK SC"/>
        <family val="2"/>
      </rPr>
      <t xml:space="preserve">合规问题台账</t>
    </r>
    <r>
      <rPr>
        <b val="true"/>
        <sz val="13"/>
        <color rgb="FF1F4E79"/>
        <rFont val="Microsoft YaHei"/>
        <family val="0"/>
        <charset val="1"/>
      </rPr>
      <t xml:space="preserve">(</t>
    </r>
    <r>
      <rPr>
        <b val="true"/>
        <sz val="13"/>
        <color rgb="FF1F4E79"/>
        <rFont val="Noto Sans CJK SC"/>
        <family val="2"/>
      </rPr>
      <t xml:space="preserve">示例数据 </t>
    </r>
    <r>
      <rPr>
        <b val="true"/>
        <sz val="13"/>
        <color rgb="FF1F4E79"/>
        <rFont val="Microsoft YaHei"/>
        <family val="0"/>
        <charset val="1"/>
      </rPr>
      <t xml:space="preserve">· </t>
    </r>
    <r>
      <rPr>
        <b val="true"/>
        <sz val="13"/>
        <color rgb="FF1F4E79"/>
        <rFont val="Noto Sans CJK SC"/>
        <family val="2"/>
      </rPr>
      <t xml:space="preserve">与审阅报告 </t>
    </r>
    <r>
      <rPr>
        <b val="true"/>
        <sz val="13"/>
        <color rgb="FF1F4E79"/>
        <rFont val="Microsoft YaHei"/>
        <family val="0"/>
        <charset val="1"/>
      </rPr>
      <t xml:space="preserve">DOCX </t>
    </r>
    <r>
      <rPr>
        <b val="true"/>
        <sz val="13"/>
        <color rgb="FF1F4E79"/>
        <rFont val="Noto Sans CJK SC"/>
        <family val="2"/>
      </rPr>
      <t xml:space="preserve">第五章对应</t>
    </r>
    <r>
      <rPr>
        <b val="true"/>
        <sz val="13"/>
        <color rgb="FF1F4E79"/>
        <rFont val="Microsoft YaHei"/>
        <family val="0"/>
        <charset val="1"/>
      </rPr>
      <t xml:space="preserve">)</t>
    </r>
  </si>
  <si>
    <t xml:space="preserve">问题编号</t>
  </si>
  <si>
    <t xml:space="preserve">发现日期</t>
  </si>
  <si>
    <t xml:space="preserve">问题领域</t>
  </si>
  <si>
    <r>
      <rPr>
        <b val="true"/>
        <sz val="10"/>
        <color rgb="FFFFFFFF"/>
        <rFont val="Noto Sans CJK SC"/>
        <family val="2"/>
      </rPr>
      <t xml:space="preserve">问题描述</t>
    </r>
    <r>
      <rPr>
        <b val="true"/>
        <sz val="10"/>
        <color rgb="FFFFFFFF"/>
        <rFont val="Microsoft YaHei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示例</t>
    </r>
    <r>
      <rPr>
        <b val="true"/>
        <sz val="10"/>
        <color rgb="FFFFFFFF"/>
        <rFont val="Microsoft YaHei"/>
        <family val="0"/>
        <charset val="1"/>
      </rPr>
      <t xml:space="preserve">)</t>
    </r>
  </si>
  <si>
    <t xml:space="preserve">风险等级</t>
  </si>
  <si>
    <t xml:space="preserve">责任单位</t>
  </si>
  <si>
    <t xml:space="preserve">整改措施</t>
  </si>
  <si>
    <t xml:space="preserve">整改期限</t>
  </si>
  <si>
    <t xml:space="preserve">整改状态</t>
  </si>
  <si>
    <t xml:space="preserve">剩余天数</t>
  </si>
  <si>
    <t xml:space="preserve">逾期预警</t>
  </si>
  <si>
    <t xml:space="preserve">F-01</t>
  </si>
  <si>
    <t xml:space="preserve">增额终身寿险产品页面利益演示未同时展示保证与非保证利益</t>
  </si>
  <si>
    <t xml:space="preserve">高</t>
  </si>
  <si>
    <t xml:space="preserve">互联网业务部</t>
  </si>
  <si>
    <r>
      <rPr>
        <sz val="10"/>
        <color rgb="FF0000FF"/>
        <rFont val="Noto Sans CJK SC"/>
        <family val="2"/>
      </rPr>
      <t xml:space="preserve">下架整改产品页面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建立上线前合规审查双签制度</t>
    </r>
  </si>
  <si>
    <t xml:space="preserve">整改中</t>
  </si>
  <si>
    <t xml:space="preserve">F-02</t>
  </si>
  <si>
    <t xml:space="preserve">双录管理</t>
  </si>
  <si>
    <r>
      <rPr>
        <sz val="10"/>
        <color rgb="FF0000FF"/>
        <rFont val="Noto Sans CJK SC"/>
        <family val="2"/>
      </rPr>
      <t xml:space="preserve">银保渠道</t>
    </r>
    <r>
      <rPr>
        <sz val="10"/>
        <color rgb="FF0000FF"/>
        <rFont val="Microsoft YaHei"/>
        <family val="0"/>
        <charset val="1"/>
      </rPr>
      <t xml:space="preserve">65</t>
    </r>
    <r>
      <rPr>
        <sz val="10"/>
        <color rgb="FF0000FF"/>
        <rFont val="Noto Sans CJK SC"/>
        <family val="2"/>
      </rPr>
      <t xml:space="preserve">岁以上投保人双录执行率</t>
    </r>
    <r>
      <rPr>
        <sz val="10"/>
        <color rgb="FF0000FF"/>
        <rFont val="Microsoft YaHei"/>
        <family val="0"/>
        <charset val="1"/>
      </rPr>
      <t xml:space="preserve">82%,</t>
    </r>
    <r>
      <rPr>
        <sz val="10"/>
        <color rgb="FF0000FF"/>
        <rFont val="Noto Sans CJK SC"/>
        <family val="2"/>
      </rPr>
      <t xml:space="preserve">低于监管要求</t>
    </r>
  </si>
  <si>
    <t xml:space="preserve">银保部</t>
  </si>
  <si>
    <r>
      <rPr>
        <sz val="10"/>
        <color rgb="FF0000FF"/>
        <rFont val="Noto Sans CJK SC"/>
        <family val="2"/>
      </rPr>
      <t xml:space="preserve">开展双录补录与全量质检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执行率纳入分支机构考核</t>
    </r>
  </si>
  <si>
    <t xml:space="preserve">F-03</t>
  </si>
  <si>
    <r>
      <rPr>
        <sz val="10"/>
        <color rgb="FF0000FF"/>
        <rFont val="Noto Sans CJK SC"/>
        <family val="2"/>
      </rPr>
      <t xml:space="preserve">分公司自制宣传单页未经审批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含“限时停售”误导表述</t>
    </r>
  </si>
  <si>
    <t xml:space="preserve">中</t>
  </si>
  <si>
    <t xml:space="preserve">华南分公司</t>
  </si>
  <si>
    <r>
      <rPr>
        <sz val="10"/>
        <color rgb="FF0000FF"/>
        <rFont val="Noto Sans CJK SC"/>
        <family val="2"/>
      </rPr>
      <t xml:space="preserve">收回销毁违规材料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重申统一审批流程并全辖排查</t>
    </r>
  </si>
  <si>
    <t xml:space="preserve">F-04</t>
  </si>
  <si>
    <t xml:space="preserve">适当性</t>
  </si>
  <si>
    <r>
      <rPr>
        <sz val="10"/>
        <color rgb="FF0000FF"/>
        <rFont val="Microsoft YaHei"/>
        <family val="0"/>
        <charset val="1"/>
      </rPr>
      <t xml:space="preserve">11</t>
    </r>
    <r>
      <rPr>
        <sz val="10"/>
        <color rgb="FF0000FF"/>
        <rFont val="Noto Sans CJK SC"/>
        <family val="2"/>
      </rPr>
      <t xml:space="preserve">件保单风险测评问卷存在代理人代填痕迹</t>
    </r>
  </si>
  <si>
    <t xml:space="preserve">个险部</t>
  </si>
  <si>
    <r>
      <rPr>
        <sz val="10"/>
        <color rgb="FF0000FF"/>
        <rFont val="Noto Sans CJK SC"/>
        <family val="2"/>
      </rPr>
      <t xml:space="preserve">上线人脸识别与本人作答校验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追责相关代理人</t>
    </r>
  </si>
  <si>
    <t xml:space="preserve">F-05</t>
  </si>
  <si>
    <t xml:space="preserve">投诉处理</t>
  </si>
  <si>
    <r>
      <rPr>
        <sz val="10"/>
        <color rgb="FF0000FF"/>
        <rFont val="Microsoft YaHei"/>
        <family val="0"/>
        <charset val="1"/>
      </rPr>
      <t xml:space="preserve">6</t>
    </r>
    <r>
      <rPr>
        <sz val="10"/>
        <color rgb="FF0000FF"/>
        <rFont val="Noto Sans CJK SC"/>
        <family val="2"/>
      </rPr>
      <t xml:space="preserve">月投诉件平均办结</t>
    </r>
    <r>
      <rPr>
        <sz val="10"/>
        <color rgb="FF0000FF"/>
        <rFont val="Microsoft YaHei"/>
        <family val="0"/>
        <charset val="1"/>
      </rPr>
      <t xml:space="preserve">21</t>
    </r>
    <r>
      <rPr>
        <sz val="10"/>
        <color rgb="FF0000FF"/>
        <rFont val="Noto Sans CJK SC"/>
        <family val="2"/>
      </rPr>
      <t xml:space="preserve">天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超过制度规定</t>
    </r>
    <r>
      <rPr>
        <sz val="10"/>
        <color rgb="FF0000FF"/>
        <rFont val="Microsoft YaHei"/>
        <family val="0"/>
        <charset val="1"/>
      </rPr>
      <t xml:space="preserve">15</t>
    </r>
    <r>
      <rPr>
        <sz val="10"/>
        <color rgb="FF0000FF"/>
        <rFont val="Noto Sans CJK SC"/>
        <family val="2"/>
      </rPr>
      <t xml:space="preserve">天时限</t>
    </r>
  </si>
  <si>
    <t xml:space="preserve">客户服务部</t>
  </si>
  <si>
    <r>
      <rPr>
        <sz val="10"/>
        <color rgb="FF0000FF"/>
        <rFont val="Noto Sans CJK SC"/>
        <family val="2"/>
      </rPr>
      <t xml:space="preserve">增配客服资源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建立超期预警看板按周通报</t>
    </r>
  </si>
  <si>
    <t xml:space="preserve">待验证</t>
  </si>
  <si>
    <t xml:space="preserve">F-06</t>
  </si>
  <si>
    <r>
      <rPr>
        <sz val="10"/>
        <color rgb="FF0000FF"/>
        <rFont val="Noto Sans CJK SC"/>
        <family val="2"/>
      </rPr>
      <t xml:space="preserve">个别网点以“绩效奖励”名义变相提高手续费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约</t>
    </r>
    <r>
      <rPr>
        <sz val="10"/>
        <color rgb="FF0000FF"/>
        <rFont val="Microsoft YaHei"/>
        <family val="0"/>
        <charset val="1"/>
      </rPr>
      <t xml:space="preserve">4.2</t>
    </r>
    <r>
      <rPr>
        <sz val="10"/>
        <color rgb="FF0000FF"/>
        <rFont val="Noto Sans CJK SC"/>
        <family val="2"/>
      </rPr>
      <t xml:space="preserve">万元</t>
    </r>
  </si>
  <si>
    <r>
      <rPr>
        <sz val="10"/>
        <color rgb="FF0000FF"/>
        <rFont val="Noto Sans CJK SC"/>
        <family val="2"/>
      </rPr>
      <t xml:space="preserve">开展手续费专项核查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完善费用列支审批链条</t>
    </r>
  </si>
  <si>
    <t xml:space="preserve">F-07</t>
  </si>
  <si>
    <t xml:space="preserve">制度建设</t>
  </si>
  <si>
    <r>
      <rPr>
        <sz val="10"/>
        <color rgb="FF0000FF"/>
        <rFont val="Noto Sans CJK SC"/>
        <family val="2"/>
      </rPr>
      <t xml:space="preserve">《互联网保险业务管理细则》未按</t>
    </r>
    <r>
      <rPr>
        <sz val="10"/>
        <color rgb="FF0000FF"/>
        <rFont val="Microsoft YaHei"/>
        <family val="0"/>
        <charset val="1"/>
      </rPr>
      <t xml:space="preserve">2025</t>
    </r>
    <r>
      <rPr>
        <sz val="10"/>
        <color rgb="FF0000FF"/>
        <rFont val="Noto Sans CJK SC"/>
        <family val="2"/>
      </rPr>
      <t xml:space="preserve">年新规完成修订</t>
    </r>
  </si>
  <si>
    <t xml:space="preserve">合规与风险管理部</t>
  </si>
  <si>
    <t xml:space="preserve">三季度末前完成制度修订并组织全员宣导</t>
  </si>
  <si>
    <t xml:space="preserve">F-08</t>
  </si>
  <si>
    <t xml:space="preserve">档案管理</t>
  </si>
  <si>
    <r>
      <rPr>
        <sz val="10"/>
        <color rgb="FF0000FF"/>
        <rFont val="Microsoft YaHei"/>
        <family val="0"/>
        <charset val="1"/>
      </rPr>
      <t xml:space="preserve">7</t>
    </r>
    <r>
      <rPr>
        <sz val="10"/>
        <color rgb="FF0000FF"/>
        <rFont val="Noto Sans CJK SC"/>
        <family val="2"/>
      </rPr>
      <t xml:space="preserve">件保单纸质投保资料归档不完整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缺告知书签收页</t>
    </r>
  </si>
  <si>
    <t xml:space="preserve">低</t>
  </si>
  <si>
    <t xml:space="preserve">华北分公司</t>
  </si>
  <si>
    <t xml:space="preserve">补充归档并推进投保资料电子化影像管理</t>
  </si>
  <si>
    <t xml:space="preserve">已销号</t>
  </si>
  <si>
    <t xml:space="preserve">F-09</t>
  </si>
  <si>
    <t xml:space="preserve">培训管理</t>
  </si>
  <si>
    <r>
      <rPr>
        <sz val="10"/>
        <color rgb="FF0000FF"/>
        <rFont val="Noto Sans CJK SC"/>
        <family val="2"/>
      </rPr>
      <t xml:space="preserve">新入职代理人合规培训学时未达制度要求</t>
    </r>
    <r>
      <rPr>
        <sz val="10"/>
        <color rgb="FF0000FF"/>
        <rFont val="Microsoft YaHei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平均缺</t>
    </r>
    <r>
      <rPr>
        <sz val="10"/>
        <color rgb="FF0000FF"/>
        <rFont val="Microsoft YaHei"/>
        <family val="0"/>
        <charset val="1"/>
      </rPr>
      <t xml:space="preserve">4</t>
    </r>
    <r>
      <rPr>
        <sz val="10"/>
        <color rgb="FF0000FF"/>
        <rFont val="Noto Sans CJK SC"/>
        <family val="2"/>
      </rPr>
      <t xml:space="preserve">学时</t>
    </r>
    <r>
      <rPr>
        <sz val="10"/>
        <color rgb="FF0000FF"/>
        <rFont val="Microsoft YaHei"/>
        <family val="0"/>
        <charset val="1"/>
      </rPr>
      <t xml:space="preserve">)</t>
    </r>
  </si>
  <si>
    <t xml:space="preserve">补训并将学时完成率纳入晋级前置条件</t>
  </si>
  <si>
    <t xml:space="preserve">F-10</t>
  </si>
  <si>
    <t xml:space="preserve">客户告知</t>
  </si>
  <si>
    <r>
      <rPr>
        <sz val="10"/>
        <color rgb="FF0000FF"/>
        <rFont val="Microsoft YaHei"/>
        <family val="0"/>
        <charset val="1"/>
      </rPr>
      <t xml:space="preserve">3</t>
    </r>
    <r>
      <rPr>
        <sz val="10"/>
        <color rgb="FF0000FF"/>
        <rFont val="Noto Sans CJK SC"/>
        <family val="2"/>
      </rPr>
      <t xml:space="preserve">件保单犹豫期电话回访未在规定时限内完成</t>
    </r>
  </si>
  <si>
    <r>
      <rPr>
        <sz val="10"/>
        <color rgb="FF0000FF"/>
        <rFont val="Noto Sans CJK SC"/>
        <family val="2"/>
      </rPr>
      <t xml:space="preserve">优化回访排班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设置</t>
    </r>
    <r>
      <rPr>
        <sz val="10"/>
        <color rgb="FF0000FF"/>
        <rFont val="Microsoft YaHei"/>
        <family val="0"/>
        <charset val="1"/>
      </rPr>
      <t xml:space="preserve">T+1</t>
    </r>
    <r>
      <rPr>
        <sz val="10"/>
        <color rgb="FF0000FF"/>
        <rFont val="Noto Sans CJK SC"/>
        <family val="2"/>
      </rPr>
      <t xml:space="preserve">自动催办</t>
    </r>
  </si>
  <si>
    <t xml:space="preserve">F-11</t>
  </si>
  <si>
    <t xml:space="preserve">个别代理人朋友圈发布未经审批的产品收益类内容</t>
  </si>
  <si>
    <t xml:space="preserve">华东分公司</t>
  </si>
  <si>
    <t xml:space="preserve">开展自媒体宣传专项清理与合规提示</t>
  </si>
  <si>
    <t xml:space="preserve">F-12</t>
  </si>
  <si>
    <t xml:space="preserve">数据报送</t>
  </si>
  <si>
    <t xml:space="preserve">监管报表个别口径与业务系统数据存在手工调整未留痕</t>
  </si>
  <si>
    <t xml:space="preserve">运营部</t>
  </si>
  <si>
    <t xml:space="preserve">建立报表口径说明与调整留痕机制</t>
  </si>
  <si>
    <t xml:space="preserve">未开始</t>
  </si>
  <si>
    <t xml:space="preserve">F-13</t>
  </si>
  <si>
    <t xml:space="preserve">互联网渠道健康告知页面存在默认勾选情形</t>
  </si>
  <si>
    <r>
      <rPr>
        <sz val="10"/>
        <color rgb="FF0000FF"/>
        <rFont val="Noto Sans CJK SC"/>
        <family val="2"/>
      </rPr>
      <t xml:space="preserve">取消默认勾选</t>
    </r>
    <r>
      <rPr>
        <sz val="10"/>
        <color rgb="FF0000FF"/>
        <rFont val="Microsoft YaHei"/>
        <family val="0"/>
        <charset val="1"/>
      </rPr>
      <t xml:space="preserve">,</t>
    </r>
    <r>
      <rPr>
        <sz val="10"/>
        <color rgb="FF0000FF"/>
        <rFont val="Noto Sans CJK SC"/>
        <family val="2"/>
      </rPr>
      <t xml:space="preserve">增加逐项确认交互</t>
    </r>
  </si>
  <si>
    <t xml:space="preserve">F-14</t>
  </si>
  <si>
    <t xml:space="preserve">双录影像存储未按要求异地备份</t>
  </si>
  <si>
    <t xml:space="preserve">信息技术部</t>
  </si>
  <si>
    <t xml:space="preserve">部署异地备份策略并纳入灾备演练</t>
  </si>
  <si>
    <r>
      <rPr>
        <b val="true"/>
        <sz val="14"/>
        <color rgb="FF1F4E79"/>
        <rFont val="Noto Sans CJK SC"/>
        <family val="2"/>
      </rPr>
      <t xml:space="preserve">合规问题整改汇总看板</t>
    </r>
    <r>
      <rPr>
        <b val="true"/>
        <sz val="14"/>
        <color rgb="FF1F4E79"/>
        <rFont val="Microsoft YaHei"/>
        <family val="0"/>
        <charset val="1"/>
      </rPr>
      <t xml:space="preserve">(</t>
    </r>
    <r>
      <rPr>
        <b val="true"/>
        <sz val="14"/>
        <color rgb="FF1F4E79"/>
        <rFont val="Noto Sans CJK SC"/>
        <family val="2"/>
      </rPr>
      <t xml:space="preserve">自动计算</t>
    </r>
    <r>
      <rPr>
        <b val="true"/>
        <sz val="14"/>
        <color rgb="FF1F4E79"/>
        <rFont val="Microsoft YaHei"/>
        <family val="0"/>
        <charset val="1"/>
      </rPr>
      <t xml:space="preserve">,</t>
    </r>
    <r>
      <rPr>
        <b val="true"/>
        <sz val="14"/>
        <color rgb="FF1F4E79"/>
        <rFont val="Noto Sans CJK SC"/>
        <family val="2"/>
      </rPr>
      <t xml:space="preserve">勿手工修改</t>
    </r>
    <r>
      <rPr>
        <b val="true"/>
        <sz val="14"/>
        <color rgb="FF1F4E79"/>
        <rFont val="Microsoft YaHei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</si>
  <si>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数据来源</t>
    </r>
    <r>
      <rPr>
        <sz val="9"/>
        <color rgb="FF595959"/>
        <rFont val="Microsoft YaHei"/>
        <family val="0"/>
        <charset val="1"/>
      </rPr>
      <t xml:space="preserve">:</t>
    </r>
    <r>
      <rPr>
        <sz val="9"/>
        <color rgb="FF595959"/>
        <rFont val="Noto Sans CJK SC"/>
        <family val="2"/>
      </rPr>
      <t xml:space="preserve">问题台账工作表</t>
    </r>
    <r>
      <rPr>
        <sz val="9"/>
        <color rgb="FF595959"/>
        <rFont val="Microsoft YaHei"/>
        <family val="0"/>
        <charset val="1"/>
      </rPr>
      <t xml:space="preserve">;</t>
    </r>
    <r>
      <rPr>
        <sz val="9"/>
        <color rgb="FF595959"/>
        <rFont val="Noto Sans CJK SC"/>
        <family val="2"/>
      </rPr>
      <t xml:space="preserve">统计基准日引用“说明</t>
    </r>
    <r>
      <rPr>
        <sz val="9"/>
        <color rgb="FF595959"/>
        <rFont val="Microsoft YaHei"/>
        <family val="0"/>
        <charset val="1"/>
      </rPr>
      <t xml:space="preserve">!C17”</t>
    </r>
    <r>
      <rPr>
        <sz val="9"/>
        <color rgb="FF595959"/>
        <rFont val="Noto Sans CJK SC"/>
        <family val="2"/>
      </rPr>
      <t xml:space="preserve">。</t>
    </r>
  </si>
  <si>
    <t xml:space="preserve">一、按风险等级</t>
  </si>
  <si>
    <t xml:space="preserve">问题数量</t>
  </si>
  <si>
    <t xml:space="preserve">整改完成率</t>
  </si>
  <si>
    <t xml:space="preserve">二、按整改状态</t>
  </si>
  <si>
    <t xml:space="preserve">占比</t>
  </si>
  <si>
    <t xml:space="preserve">三、预警与数据校验</t>
  </si>
  <si>
    <t xml:space="preserve">逾期未销号问题数</t>
  </si>
  <si>
    <t xml:space="preserve">台账问题总数</t>
  </si>
  <si>
    <r>
      <rPr>
        <sz val="10"/>
        <color rgb="FF000000"/>
        <rFont val="Noto Sans CJK SC"/>
        <family val="2"/>
      </rPr>
      <t xml:space="preserve">校验</t>
    </r>
    <r>
      <rPr>
        <sz val="10"/>
        <color rgb="FF000000"/>
        <rFont val="Microsoft YaHei"/>
        <family val="0"/>
        <charset val="1"/>
      </rPr>
      <t xml:space="preserve">:</t>
    </r>
    <r>
      <rPr>
        <sz val="10"/>
        <color rgb="FF000000"/>
        <rFont val="Noto Sans CJK SC"/>
        <family val="2"/>
      </rPr>
      <t xml:space="preserve">等级合计</t>
    </r>
    <r>
      <rPr>
        <sz val="10"/>
        <color rgb="FF000000"/>
        <rFont val="Microsoft YaHei"/>
        <family val="0"/>
        <charset val="1"/>
      </rPr>
      <t xml:space="preserve">=</t>
    </r>
    <r>
      <rPr>
        <sz val="10"/>
        <color rgb="FF000000"/>
        <rFont val="Noto Sans CJK SC"/>
        <family val="2"/>
      </rPr>
      <t xml:space="preserve">台账总数</t>
    </r>
  </si>
  <si>
    <r>
      <rPr>
        <sz val="10"/>
        <color rgb="FF000000"/>
        <rFont val="Noto Sans CJK SC"/>
        <family val="2"/>
      </rPr>
      <t xml:space="preserve">校验</t>
    </r>
    <r>
      <rPr>
        <sz val="10"/>
        <color rgb="FF000000"/>
        <rFont val="Microsoft YaHei"/>
        <family val="0"/>
        <charset val="1"/>
      </rPr>
      <t xml:space="preserve">:</t>
    </r>
    <r>
      <rPr>
        <sz val="10"/>
        <color rgb="FF000000"/>
        <rFont val="Noto Sans CJK SC"/>
        <family val="2"/>
      </rPr>
      <t xml:space="preserve">状态合计</t>
    </r>
    <r>
      <rPr>
        <sz val="10"/>
        <color rgb="FF000000"/>
        <rFont val="Microsoft YaHei"/>
        <family val="0"/>
        <charset val="1"/>
      </rPr>
      <t xml:space="preserve">=</t>
    </r>
    <r>
      <rPr>
        <sz val="10"/>
        <color rgb="FF000000"/>
        <rFont val="Noto Sans CJK SC"/>
        <family val="2"/>
      </rPr>
      <t xml:space="preserve">台账总数</t>
    </r>
  </si>
  <si>
    <t xml:space="preserve">四、按责任单位</t>
  </si>
  <si>
    <t xml:space="preserve">未销号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</si>
</sst>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0.0%"/>
    <numFmt numFmtId="168" formatCode="0;\-0;\-"/>
    <numFmt numFmtId="169" formatCode="0"/>
  </numFmts>
  <fonts count="2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Noto Sans CJK SC"/>
      <family val="2"/>
    </font>
    <font>
      <sz val="10"/>
      <color rgb="FF595959"/>
      <name val="Noto Sans CJK SC"/>
      <family val="2"/>
    </font>
    <font>
      <sz val="10"/>
      <color rgb="FF595959"/>
      <name val="Microsoft YaHei"/>
      <family val="0"/>
      <charset val="1"/>
    </font>
    <font>
      <sz val="10"/>
      <color rgb="FFC00000"/>
      <name val="Noto Sans CJK SC"/>
      <family val="2"/>
    </font>
    <font>
      <sz val="10"/>
      <color rgb="FFC00000"/>
      <name val="Microsoft YaHei"/>
      <family val="0"/>
      <charset val="1"/>
    </font>
    <font>
      <b val="true"/>
      <sz val="10"/>
      <color rgb="FFFFFFFF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Microsoft YaHei"/>
      <family val="0"/>
      <charset val="1"/>
    </font>
    <font>
      <b val="true"/>
      <sz val="12"/>
      <color rgb="FF1F4E79"/>
      <name val="Noto Sans CJK SC"/>
      <family val="2"/>
    </font>
    <font>
      <sz val="10"/>
      <color rgb="FF0000FF"/>
      <name val="Noto Sans CJK SC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Microsoft YaHei"/>
      <family val="0"/>
      <charset val="1"/>
    </font>
    <font>
      <sz val="10"/>
      <color rgb="FF0000FF"/>
      <name val="Microsoft YaHei"/>
      <family val="0"/>
      <charset val="1"/>
    </font>
    <font>
      <sz val="9"/>
      <color rgb="FF595959"/>
      <name val="Noto Sans CJK SC"/>
      <family val="2"/>
    </font>
    <font>
      <sz val="9"/>
      <color rgb="FF595959"/>
      <name val="Microsoft YaHei"/>
      <family val="0"/>
      <charset val="1"/>
    </font>
    <font>
      <b val="true"/>
      <sz val="13"/>
      <color rgb="FF1F4E79"/>
      <name val="Noto Sans CJK SC"/>
      <family val="2"/>
    </font>
    <font>
      <b val="true"/>
      <sz val="13"/>
      <color rgb="FF1F4E79"/>
      <name val="Microsoft YaHei"/>
      <family val="0"/>
      <charset val="1"/>
    </font>
    <font>
      <b val="true"/>
      <sz val="10"/>
      <color rgb="FFFFFFFF"/>
      <name val="Microsoft YaHei"/>
      <family val="0"/>
      <charset val="1"/>
    </font>
    <font>
      <b val="true"/>
      <sz val="11"/>
      <color rgb="FFC00000"/>
      <name val="Noto Sans CJK SC"/>
      <family val="2"/>
    </font>
    <font>
      <b val="true"/>
      <sz val="11"/>
      <color rgb="FFC00000"/>
      <name val="Microsoft YaHei"/>
      <family val="0"/>
      <charset val="1"/>
    </font>
    <font>
      <b val="true"/>
      <sz val="14"/>
      <color rgb="FF1F4E79"/>
      <name val="Noto Sans CJK SC"/>
      <family val="2"/>
    </font>
    <font>
      <b val="true"/>
      <sz val="14"/>
      <color rgb="FF1F4E79"/>
      <name val="Microsoft YaHei"/>
      <family val="0"/>
      <charset val="1"/>
    </font>
    <font>
      <b val="true"/>
      <sz val="11"/>
      <color rgb="FF2E75B6"/>
      <name val="Noto Sans CJK SC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2F2F2"/>
        <bgColor rgb="FFF9F9F9"/>
      </patternFill>
    </fill>
    <fill>
      <patternFill patternType="solid">
        <fgColor rgb="FFFFF2CC"/>
        <bgColor rgb="FFF2F2F2"/>
      </patternFill>
    </fill>
    <fill>
      <patternFill patternType="solid">
        <fgColor rgb="FFDEEAF6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C0504D"/>
      <rgbColor rgb="FFFFF2CC"/>
      <rgbColor rgb="FFDEEAF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9F9F9"/>
      <rgbColor rgb="FFFFFF99"/>
      <rgbColor rgb="FF99CCFF"/>
      <rgbColor rgb="FFFF99CC"/>
      <rgbColor rgb="FFCC99FF"/>
      <rgbColor rgb="FFFFCC99"/>
      <rgbColor rgb="FF2E75B6"/>
      <rgbColor rgb="FF33CCCC"/>
      <rgbColor rgb="FF9BBB59"/>
      <rgbColor rgb="FFFFCC00"/>
      <rgbColor rgb="FFFF9900"/>
      <rgbColor rgb="FFFF6600"/>
      <rgbColor rgb="FF8064A2"/>
      <rgbColor rgb="FF969696"/>
      <rgbColor rgb="FF003366"/>
      <rgbColor rgb="FF4F81BD"/>
      <rgbColor rgb="FF003300"/>
      <rgbColor rgb="FF333300"/>
      <rgbColor rgb="FF993300"/>
      <rgbColor rgb="FF993366"/>
      <rgbColor rgb="FF1F4E7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问题数量按风险等级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汇总看板!C6</c:f>
              <c:strCache>
                <c:ptCount val="1"/>
                <c:pt idx="0">
                  <c:v>问题数量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汇总看板!$B$7:$B$9</c:f>
              <c:strCache>
                <c:ptCount val="3"/>
                <c:pt idx="0">
                  <c:v>高</c:v>
                </c:pt>
                <c:pt idx="1">
                  <c:v>中</c:v>
                </c:pt>
                <c:pt idx="2">
                  <c:v>低</c:v>
                </c:pt>
              </c:strCache>
            </c:strRef>
          </c:cat>
          <c:val>
            <c:numRef>
              <c:f>汇总看板!$C$7:$C$9</c:f>
              <c:numCache>
                <c:formatCode>General</c:formatCode>
                <c:ptCount val="3"/>
                <c:pt idx="0">
                  <c:v>2</c:v>
                </c:pt>
                <c:pt idx="1">
                  <c:v>5</c:v>
                </c:pt>
                <c:pt idx="2">
                  <c:v>7</c:v>
                </c:pt>
              </c:numCache>
            </c:numRef>
          </c:val>
        </c:ser>
        <c:gapWidth val="150"/>
        <c:overlap val="0"/>
        <c:axId val="44060874"/>
        <c:axId val="60462972"/>
      </c:barChart>
      <c:catAx>
        <c:axId val="4406087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风险等级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462972"/>
        <c:crosses val="autoZero"/>
        <c:auto val="1"/>
        <c:lblAlgn val="ctr"/>
        <c:lblOffset val="100"/>
        <c:noMultiLvlLbl val="0"/>
      </c:catAx>
      <c:valAx>
        <c:axId val="604629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数量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06087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问题按整改状态分布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汇总看板!C13</c:f>
              <c:strCache>
                <c:ptCount val="1"/>
                <c:pt idx="0">
                  <c:v>问题数量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DejaVu Sans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汇总看板!$B$14:$B$17</c:f>
              <c:strCache>
                <c:ptCount val="4"/>
                <c:pt idx="0">
                  <c:v>未开始</c:v>
                </c:pt>
                <c:pt idx="1">
                  <c:v>整改中</c:v>
                </c:pt>
                <c:pt idx="2">
                  <c:v>待验证</c:v>
                </c:pt>
                <c:pt idx="3">
                  <c:v>已销号</c:v>
                </c:pt>
              </c:strCache>
            </c:strRef>
          </c:cat>
          <c:val>
            <c:numRef>
              <c:f>汇总看板!$C$14:$C$17</c:f>
              <c:numCache>
                <c:formatCode>General</c:formatCode>
                <c:ptCount val="4"/>
                <c:pt idx="0">
                  <c:v>2</c:v>
                </c:pt>
                <c:pt idx="1">
                  <c:v>7</c:v>
                </c:pt>
                <c:pt idx="2">
                  <c:v>3</c:v>
                </c:pt>
                <c:pt idx="3">
                  <c:v>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4</xdr:row>
      <xdr:rowOff>0</xdr:rowOff>
    </xdr:from>
    <xdr:to>
      <xdr:col>11</xdr:col>
      <xdr:colOff>128520</xdr:colOff>
      <xdr:row>18</xdr:row>
      <xdr:rowOff>32760</xdr:rowOff>
    </xdr:to>
    <xdr:graphicFrame>
      <xdr:nvGraphicFramePr>
        <xdr:cNvPr id="0" name="Chart 1"/>
        <xdr:cNvGraphicFramePr/>
      </xdr:nvGraphicFramePr>
      <xdr:xfrm>
        <a:off x="6667560" y="76212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20</xdr:row>
      <xdr:rowOff>0</xdr:rowOff>
    </xdr:from>
    <xdr:to>
      <xdr:col>11</xdr:col>
      <xdr:colOff>128520</xdr:colOff>
      <xdr:row>34</xdr:row>
      <xdr:rowOff>32400</xdr:rowOff>
    </xdr:to>
    <xdr:graphicFrame>
      <xdr:nvGraphicFramePr>
        <xdr:cNvPr id="1" name="Chart 2"/>
        <xdr:cNvGraphicFramePr/>
      </xdr:nvGraphicFramePr>
      <xdr:xfrm>
        <a:off x="6667560" y="380988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4" t="s">
        <v>4</v>
      </c>
      <c r="D6" s="4" t="s">
        <v>5</v>
      </c>
    </row>
    <row r="7" customFormat="false" ht="15" hidden="false" customHeight="false" outlineLevel="0" collapsed="false">
      <c r="B7" s="5" t="s">
        <v>6</v>
      </c>
      <c r="C7" s="5" t="s">
        <v>7</v>
      </c>
      <c r="D7" s="5" t="s">
        <v>8</v>
      </c>
    </row>
    <row r="8" customFormat="false" ht="15" hidden="false" customHeight="false" outlineLevel="0" collapsed="false">
      <c r="B8" s="6" t="s">
        <v>9</v>
      </c>
      <c r="C8" s="6" t="s">
        <v>10</v>
      </c>
      <c r="D8" s="6" t="s">
        <v>11</v>
      </c>
    </row>
    <row r="9" customFormat="false" ht="15" hidden="false" customHeight="false" outlineLevel="0" collapsed="false">
      <c r="B9" s="5" t="s">
        <v>12</v>
      </c>
      <c r="C9" s="5" t="s">
        <v>13</v>
      </c>
      <c r="D9" s="5" t="s">
        <v>14</v>
      </c>
    </row>
    <row r="11" customFormat="false" ht="15" hidden="false" customHeight="false" outlineLevel="0" collapsed="false">
      <c r="B11" s="7" t="s">
        <v>15</v>
      </c>
    </row>
    <row r="12" customFormat="false" ht="15" hidden="false" customHeight="false" outlineLevel="0" collapsed="false">
      <c r="B12" s="8" t="s">
        <v>16</v>
      </c>
      <c r="C12" s="5" t="s">
        <v>17</v>
      </c>
    </row>
    <row r="13" customFormat="false" ht="15" hidden="false" customHeight="false" outlineLevel="0" collapsed="false">
      <c r="B13" s="9" t="s">
        <v>18</v>
      </c>
      <c r="C13" s="5" t="s">
        <v>19</v>
      </c>
    </row>
    <row r="14" customFormat="false" ht="15" hidden="false" customHeight="false" outlineLevel="0" collapsed="false">
      <c r="B14" s="10" t="s">
        <v>20</v>
      </c>
      <c r="C14" s="5" t="s">
        <v>21</v>
      </c>
    </row>
    <row r="15" customFormat="false" ht="15" hidden="false" customHeight="false" outlineLevel="0" collapsed="false">
      <c r="B15" s="11" t="s">
        <v>22</v>
      </c>
      <c r="C15" s="5" t="s">
        <v>23</v>
      </c>
    </row>
    <row r="17" customFormat="false" ht="15" hidden="false" customHeight="false" outlineLevel="0" collapsed="false">
      <c r="B17" s="12" t="s">
        <v>24</v>
      </c>
      <c r="C17" s="13" t="n">
        <v>46265</v>
      </c>
      <c r="D17" s="14" t="s">
        <v>25</v>
      </c>
    </row>
    <row r="19" customFormat="false" ht="15" hidden="false" customHeight="false" outlineLevel="0" collapsed="false">
      <c r="B19" s="1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4" min="4" style="0" width="26"/>
    <col collapsed="false" customWidth="true" hidden="false" outlineLevel="0" max="6" min="5" style="0" width="11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10"/>
  </cols>
  <sheetData>
    <row r="1" customFormat="false" ht="15" hidden="false" customHeight="true" outlineLevel="0" collapsed="false">
      <c r="A1" s="15" t="s">
        <v>27</v>
      </c>
      <c r="B1" s="15"/>
      <c r="C1" s="15"/>
      <c r="D1" s="15"/>
      <c r="E1" s="15"/>
      <c r="F1" s="15"/>
      <c r="G1" s="15"/>
      <c r="H1" s="15"/>
      <c r="I1" s="15"/>
    </row>
    <row r="2" customFormat="false" ht="15" hidden="false" customHeight="false" outlineLevel="0" collapsed="false">
      <c r="A2" s="4" t="s">
        <v>28</v>
      </c>
      <c r="B2" s="4" t="s">
        <v>29</v>
      </c>
      <c r="C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  <c r="I2" s="4" t="s">
        <v>36</v>
      </c>
    </row>
    <row r="3" customFormat="false" ht="15" hidden="false" customHeight="false" outlineLevel="0" collapsed="false">
      <c r="A3" s="9" t="n">
        <v>1</v>
      </c>
      <c r="B3" s="16" t="s">
        <v>37</v>
      </c>
      <c r="C3" s="16" t="s">
        <v>38</v>
      </c>
      <c r="D3" s="16" t="s">
        <v>39</v>
      </c>
      <c r="E3" s="17" t="n">
        <v>60</v>
      </c>
      <c r="F3" s="17" t="n">
        <v>60</v>
      </c>
      <c r="G3" s="18" t="n">
        <f aca="false">IF(E3=0,"-",F3/E3)</f>
        <v>1</v>
      </c>
      <c r="H3" s="8" t="s">
        <v>40</v>
      </c>
      <c r="I3" s="8" t="s">
        <v>41</v>
      </c>
    </row>
    <row r="4" customFormat="false" ht="15" hidden="false" customHeight="false" outlineLevel="0" collapsed="false">
      <c r="A4" s="9" t="n">
        <v>2</v>
      </c>
      <c r="B4" s="16" t="s">
        <v>42</v>
      </c>
      <c r="C4" s="16" t="s">
        <v>43</v>
      </c>
      <c r="D4" s="16" t="s">
        <v>44</v>
      </c>
      <c r="E4" s="17" t="n">
        <v>640</v>
      </c>
      <c r="F4" s="17" t="n">
        <v>640</v>
      </c>
      <c r="G4" s="18" t="n">
        <f aca="false">IF(E4=0,"-",F4/E4)</f>
        <v>1</v>
      </c>
      <c r="H4" s="8" t="s">
        <v>45</v>
      </c>
      <c r="I4" s="8" t="s">
        <v>41</v>
      </c>
    </row>
    <row r="5" customFormat="false" ht="15" hidden="false" customHeight="false" outlineLevel="0" collapsed="false">
      <c r="A5" s="9" t="n">
        <v>3</v>
      </c>
      <c r="B5" s="16" t="s">
        <v>46</v>
      </c>
      <c r="C5" s="16" t="s">
        <v>47</v>
      </c>
      <c r="D5" s="16" t="s">
        <v>48</v>
      </c>
      <c r="E5" s="17" t="n">
        <v>320</v>
      </c>
      <c r="F5" s="17" t="n">
        <v>250</v>
      </c>
      <c r="G5" s="18" t="n">
        <f aca="false">IF(E5=0,"-",F5/E5)</f>
        <v>0.78125</v>
      </c>
      <c r="H5" s="8" t="s">
        <v>49</v>
      </c>
      <c r="I5" s="8" t="s">
        <v>50</v>
      </c>
    </row>
    <row r="6" customFormat="false" ht="15" hidden="false" customHeight="false" outlineLevel="0" collapsed="false">
      <c r="A6" s="9" t="n">
        <v>4</v>
      </c>
      <c r="B6" s="16" t="s">
        <v>51</v>
      </c>
      <c r="C6" s="16" t="s">
        <v>52</v>
      </c>
      <c r="D6" s="16" t="s">
        <v>53</v>
      </c>
      <c r="E6" s="17" t="n">
        <v>12</v>
      </c>
      <c r="F6" s="17" t="n">
        <v>12</v>
      </c>
      <c r="G6" s="18" t="n">
        <f aca="false">IF(E6=0,"-",F6/E6)</f>
        <v>1</v>
      </c>
      <c r="H6" s="8" t="s">
        <v>40</v>
      </c>
      <c r="I6" s="8" t="s">
        <v>41</v>
      </c>
    </row>
    <row r="7" customFormat="false" ht="15" hidden="false" customHeight="false" outlineLevel="0" collapsed="false">
      <c r="A7" s="9" t="n">
        <v>5</v>
      </c>
      <c r="B7" s="16" t="s">
        <v>54</v>
      </c>
      <c r="C7" s="16" t="s">
        <v>55</v>
      </c>
      <c r="D7" s="16" t="s">
        <v>56</v>
      </c>
      <c r="E7" s="17" t="n">
        <v>45</v>
      </c>
      <c r="F7" s="17" t="n">
        <v>45</v>
      </c>
      <c r="G7" s="18" t="n">
        <f aca="false">IF(E7=0,"-",F7/E7)</f>
        <v>1</v>
      </c>
      <c r="H7" s="8" t="s">
        <v>57</v>
      </c>
      <c r="I7" s="8" t="s">
        <v>41</v>
      </c>
    </row>
    <row r="8" customFormat="false" ht="15" hidden="false" customHeight="false" outlineLevel="0" collapsed="false">
      <c r="A8" s="9" t="n">
        <v>6</v>
      </c>
      <c r="B8" s="16" t="s">
        <v>58</v>
      </c>
      <c r="C8" s="16" t="s">
        <v>59</v>
      </c>
      <c r="D8" s="16" t="s">
        <v>44</v>
      </c>
      <c r="E8" s="17" t="n">
        <v>80</v>
      </c>
      <c r="F8" s="17" t="n">
        <v>68</v>
      </c>
      <c r="G8" s="18" t="n">
        <f aca="false">IF(E8=0,"-",F8/E8)</f>
        <v>0.85</v>
      </c>
      <c r="H8" s="8" t="s">
        <v>60</v>
      </c>
      <c r="I8" s="8" t="s">
        <v>50</v>
      </c>
    </row>
    <row r="9" customFormat="false" ht="15" hidden="false" customHeight="false" outlineLevel="0" collapsed="false">
      <c r="A9" s="9" t="n">
        <v>7</v>
      </c>
      <c r="B9" s="16" t="s">
        <v>61</v>
      </c>
      <c r="C9" s="16" t="s">
        <v>62</v>
      </c>
      <c r="D9" s="16" t="s">
        <v>63</v>
      </c>
      <c r="E9" s="17" t="n">
        <v>15</v>
      </c>
      <c r="F9" s="17" t="n">
        <v>15</v>
      </c>
      <c r="G9" s="18" t="n">
        <f aca="false">IF(E9=0,"-",F9/E9)</f>
        <v>1</v>
      </c>
      <c r="H9" s="8" t="s">
        <v>45</v>
      </c>
      <c r="I9" s="8" t="s">
        <v>41</v>
      </c>
    </row>
    <row r="10" customFormat="false" ht="15" hidden="false" customHeight="false" outlineLevel="0" collapsed="false">
      <c r="A10" s="9" t="n">
        <v>8</v>
      </c>
      <c r="B10" s="16" t="s">
        <v>64</v>
      </c>
      <c r="C10" s="16" t="s">
        <v>65</v>
      </c>
      <c r="D10" s="16" t="s">
        <v>66</v>
      </c>
      <c r="E10" s="17" t="n">
        <v>8</v>
      </c>
      <c r="F10" s="17" t="n">
        <v>8</v>
      </c>
      <c r="G10" s="18" t="n">
        <f aca="false">IF(E10=0,"-",F10/E10)</f>
        <v>1</v>
      </c>
      <c r="H10" s="8" t="s">
        <v>40</v>
      </c>
      <c r="I10" s="8" t="s">
        <v>41</v>
      </c>
    </row>
    <row r="11" customFormat="false" ht="15" hidden="false" customHeight="false" outlineLevel="0" collapsed="false">
      <c r="A11" s="19"/>
      <c r="B11" s="20" t="s">
        <v>67</v>
      </c>
      <c r="C11" s="19"/>
      <c r="D11" s="19"/>
      <c r="E11" s="21" t="n">
        <f aca="false">SUM(E3:E10)</f>
        <v>1180</v>
      </c>
      <c r="F11" s="21" t="n">
        <f aca="false">SUM(F3:F10)</f>
        <v>1098</v>
      </c>
      <c r="G11" s="22" t="n">
        <f aca="false">IF(E11=0,"-",F11/E11)</f>
        <v>0.930508474576271</v>
      </c>
      <c r="H11" s="19"/>
      <c r="I11" s="19"/>
    </row>
  </sheetData>
  <mergeCells count="1">
    <mergeCell ref="A1:I1"/>
  </mergeCells>
  <dataValidations count="1">
    <dataValidation allowBlank="true" errorStyle="stop" operator="between" showDropDown="false" showErrorMessage="false" showInputMessage="false" sqref="I3:I10" type="list">
      <formula1>"未开始,进行中,已完成"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2"/>
    <col collapsed="false" customWidth="true" hidden="false" outlineLevel="0" max="4" min="4" style="0" width="52"/>
    <col collapsed="false" customWidth="true" hidden="false" outlineLevel="0" max="5" min="5" style="0" width="9"/>
    <col collapsed="false" customWidth="true" hidden="false" outlineLevel="0" max="6" min="6" style="0" width="14"/>
    <col collapsed="false" customWidth="true" hidden="false" outlineLevel="0" max="7" min="7" style="0" width="4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9"/>
  </cols>
  <sheetData>
    <row r="1" customFormat="false" ht="15" hidden="false" customHeight="true" outlineLevel="0" collapsed="false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customFormat="false" ht="15" hidden="false" customHeight="false" outlineLevel="0" collapsed="false">
      <c r="A2" s="4" t="s">
        <v>69</v>
      </c>
      <c r="B2" s="4" t="s">
        <v>70</v>
      </c>
      <c r="C2" s="4" t="s">
        <v>71</v>
      </c>
      <c r="D2" s="4" t="s">
        <v>72</v>
      </c>
      <c r="E2" s="4" t="s">
        <v>73</v>
      </c>
      <c r="F2" s="4" t="s">
        <v>74</v>
      </c>
      <c r="G2" s="4" t="s">
        <v>75</v>
      </c>
      <c r="H2" s="4" t="s">
        <v>76</v>
      </c>
      <c r="I2" s="4" t="s">
        <v>77</v>
      </c>
      <c r="J2" s="4" t="s">
        <v>78</v>
      </c>
      <c r="K2" s="4" t="s">
        <v>79</v>
      </c>
    </row>
    <row r="3" customFormat="false" ht="15" hidden="false" customHeight="false" outlineLevel="0" collapsed="false">
      <c r="A3" s="23" t="s">
        <v>80</v>
      </c>
      <c r="B3" s="24" t="n">
        <v>46209</v>
      </c>
      <c r="C3" s="8" t="s">
        <v>51</v>
      </c>
      <c r="D3" s="16" t="s">
        <v>81</v>
      </c>
      <c r="E3" s="25" t="s">
        <v>82</v>
      </c>
      <c r="F3" s="8" t="s">
        <v>83</v>
      </c>
      <c r="G3" s="16" t="s">
        <v>84</v>
      </c>
      <c r="H3" s="24" t="n">
        <v>46295</v>
      </c>
      <c r="I3" s="8" t="s">
        <v>85</v>
      </c>
      <c r="J3" s="26" t="n">
        <f aca="false">IF($I3="已销号","-",MAX(0,$H3-说明!$C$17))</f>
        <v>30</v>
      </c>
      <c r="K3" s="27" t="str">
        <f aca="false">IF($I3="已销号","",IF($H3&lt;说明!$C$17,"逾期",""))</f>
        <v/>
      </c>
    </row>
    <row r="4" customFormat="false" ht="15" hidden="false" customHeight="false" outlineLevel="0" collapsed="false">
      <c r="A4" s="23" t="s">
        <v>86</v>
      </c>
      <c r="B4" s="24" t="n">
        <v>46211</v>
      </c>
      <c r="C4" s="8" t="s">
        <v>87</v>
      </c>
      <c r="D4" s="16" t="s">
        <v>88</v>
      </c>
      <c r="E4" s="25" t="s">
        <v>82</v>
      </c>
      <c r="F4" s="8" t="s">
        <v>89</v>
      </c>
      <c r="G4" s="16" t="s">
        <v>90</v>
      </c>
      <c r="H4" s="24" t="n">
        <v>46295</v>
      </c>
      <c r="I4" s="8" t="s">
        <v>85</v>
      </c>
      <c r="J4" s="26" t="n">
        <f aca="false">IF($I4="已销号","-",MAX(0,$H4-说明!$C$17))</f>
        <v>30</v>
      </c>
      <c r="K4" s="27" t="str">
        <f aca="false">IF($I4="已销号","",IF($H4&lt;说明!$C$17,"逾期",""))</f>
        <v/>
      </c>
    </row>
    <row r="5" customFormat="false" ht="15" hidden="false" customHeight="false" outlineLevel="0" collapsed="false">
      <c r="A5" s="23" t="s">
        <v>91</v>
      </c>
      <c r="B5" s="24" t="n">
        <v>46213</v>
      </c>
      <c r="C5" s="8" t="s">
        <v>37</v>
      </c>
      <c r="D5" s="16" t="s">
        <v>92</v>
      </c>
      <c r="E5" s="8" t="s">
        <v>93</v>
      </c>
      <c r="F5" s="8" t="s">
        <v>94</v>
      </c>
      <c r="G5" s="16" t="s">
        <v>95</v>
      </c>
      <c r="H5" s="24" t="n">
        <v>46326</v>
      </c>
      <c r="I5" s="8" t="s">
        <v>85</v>
      </c>
      <c r="J5" s="26" t="n">
        <f aca="false">IF($I5="已销号","-",MAX(0,$H5-说明!$C$17))</f>
        <v>61</v>
      </c>
      <c r="K5" s="27" t="str">
        <f aca="false">IF($I5="已销号","",IF($H5&lt;说明!$C$17,"逾期",""))</f>
        <v/>
      </c>
    </row>
    <row r="6" customFormat="false" ht="15" hidden="false" customHeight="false" outlineLevel="0" collapsed="false">
      <c r="A6" s="23" t="s">
        <v>96</v>
      </c>
      <c r="B6" s="24" t="n">
        <v>46216</v>
      </c>
      <c r="C6" s="8" t="s">
        <v>97</v>
      </c>
      <c r="D6" s="28" t="s">
        <v>98</v>
      </c>
      <c r="E6" s="8" t="s">
        <v>93</v>
      </c>
      <c r="F6" s="8" t="s">
        <v>99</v>
      </c>
      <c r="G6" s="16" t="s">
        <v>100</v>
      </c>
      <c r="H6" s="24" t="n">
        <v>46326</v>
      </c>
      <c r="I6" s="8" t="s">
        <v>85</v>
      </c>
      <c r="J6" s="26" t="n">
        <f aca="false">IF($I6="已销号","-",MAX(0,$H6-说明!$C$17))</f>
        <v>61</v>
      </c>
      <c r="K6" s="27" t="str">
        <f aca="false">IF($I6="已销号","",IF($H6&lt;说明!$C$17,"逾期",""))</f>
        <v/>
      </c>
    </row>
    <row r="7" customFormat="false" ht="15" hidden="false" customHeight="false" outlineLevel="0" collapsed="false">
      <c r="A7" s="23" t="s">
        <v>101</v>
      </c>
      <c r="B7" s="24" t="n">
        <v>46218</v>
      </c>
      <c r="C7" s="8" t="s">
        <v>102</v>
      </c>
      <c r="D7" s="28" t="s">
        <v>103</v>
      </c>
      <c r="E7" s="8" t="s">
        <v>93</v>
      </c>
      <c r="F7" s="8" t="s">
        <v>104</v>
      </c>
      <c r="G7" s="16" t="s">
        <v>105</v>
      </c>
      <c r="H7" s="24" t="n">
        <v>46295</v>
      </c>
      <c r="I7" s="8" t="s">
        <v>106</v>
      </c>
      <c r="J7" s="26" t="n">
        <f aca="false">IF($I7="已销号","-",MAX(0,$H7-说明!$C$17))</f>
        <v>30</v>
      </c>
      <c r="K7" s="27" t="str">
        <f aca="false">IF($I7="已销号","",IF($H7&lt;说明!$C$17,"逾期",""))</f>
        <v/>
      </c>
    </row>
    <row r="8" customFormat="false" ht="15" hidden="false" customHeight="false" outlineLevel="0" collapsed="false">
      <c r="A8" s="23" t="s">
        <v>107</v>
      </c>
      <c r="B8" s="24" t="n">
        <v>46220</v>
      </c>
      <c r="C8" s="8" t="s">
        <v>54</v>
      </c>
      <c r="D8" s="16" t="s">
        <v>108</v>
      </c>
      <c r="E8" s="8" t="s">
        <v>93</v>
      </c>
      <c r="F8" s="8" t="s">
        <v>89</v>
      </c>
      <c r="G8" s="16" t="s">
        <v>109</v>
      </c>
      <c r="H8" s="24" t="n">
        <v>46356</v>
      </c>
      <c r="I8" s="8" t="s">
        <v>85</v>
      </c>
      <c r="J8" s="26" t="n">
        <f aca="false">IF($I8="已销号","-",MAX(0,$H8-说明!$C$17))</f>
        <v>91</v>
      </c>
      <c r="K8" s="27" t="str">
        <f aca="false">IF($I8="已销号","",IF($H8&lt;说明!$C$17,"逾期",""))</f>
        <v/>
      </c>
    </row>
    <row r="9" customFormat="false" ht="15" hidden="false" customHeight="false" outlineLevel="0" collapsed="false">
      <c r="A9" s="23" t="s">
        <v>110</v>
      </c>
      <c r="B9" s="24" t="n">
        <v>46223</v>
      </c>
      <c r="C9" s="8" t="s">
        <v>111</v>
      </c>
      <c r="D9" s="16" t="s">
        <v>112</v>
      </c>
      <c r="E9" s="8" t="s">
        <v>93</v>
      </c>
      <c r="F9" s="8" t="s">
        <v>113</v>
      </c>
      <c r="G9" s="16" t="s">
        <v>114</v>
      </c>
      <c r="H9" s="24" t="n">
        <v>46295</v>
      </c>
      <c r="I9" s="8" t="s">
        <v>106</v>
      </c>
      <c r="J9" s="26" t="n">
        <f aca="false">IF($I9="已销号","-",MAX(0,$H9-说明!$C$17))</f>
        <v>30</v>
      </c>
      <c r="K9" s="27" t="str">
        <f aca="false">IF($I9="已销号","",IF($H9&lt;说明!$C$17,"逾期",""))</f>
        <v/>
      </c>
    </row>
    <row r="10" customFormat="false" ht="15" hidden="false" customHeight="false" outlineLevel="0" collapsed="false">
      <c r="A10" s="23" t="s">
        <v>115</v>
      </c>
      <c r="B10" s="24" t="n">
        <v>46225</v>
      </c>
      <c r="C10" s="8" t="s">
        <v>116</v>
      </c>
      <c r="D10" s="28" t="s">
        <v>117</v>
      </c>
      <c r="E10" s="8" t="s">
        <v>118</v>
      </c>
      <c r="F10" s="8" t="s">
        <v>119</v>
      </c>
      <c r="G10" s="16" t="s">
        <v>120</v>
      </c>
      <c r="H10" s="24" t="n">
        <v>46326</v>
      </c>
      <c r="I10" s="8" t="s">
        <v>121</v>
      </c>
      <c r="J10" s="26" t="str">
        <f aca="false">IF($I10="已销号","-",MAX(0,$H10-说明!$C$17))</f>
        <v>-</v>
      </c>
      <c r="K10" s="27" t="str">
        <f aca="false">IF($I10="已销号","",IF($H10&lt;说明!$C$17,"逾期",""))</f>
        <v/>
      </c>
    </row>
    <row r="11" customFormat="false" ht="15" hidden="false" customHeight="false" outlineLevel="0" collapsed="false">
      <c r="A11" s="23" t="s">
        <v>122</v>
      </c>
      <c r="B11" s="24" t="n">
        <v>46227</v>
      </c>
      <c r="C11" s="8" t="s">
        <v>123</v>
      </c>
      <c r="D11" s="16" t="s">
        <v>124</v>
      </c>
      <c r="E11" s="8" t="s">
        <v>118</v>
      </c>
      <c r="F11" s="8" t="s">
        <v>99</v>
      </c>
      <c r="G11" s="16" t="s">
        <v>125</v>
      </c>
      <c r="H11" s="24" t="n">
        <v>46326</v>
      </c>
      <c r="I11" s="8" t="s">
        <v>85</v>
      </c>
      <c r="J11" s="26" t="n">
        <f aca="false">IF($I11="已销号","-",MAX(0,$H11-说明!$C$17))</f>
        <v>61</v>
      </c>
      <c r="K11" s="27" t="str">
        <f aca="false">IF($I11="已销号","",IF($H11&lt;说明!$C$17,"逾期",""))</f>
        <v/>
      </c>
    </row>
    <row r="12" customFormat="false" ht="15" hidden="false" customHeight="false" outlineLevel="0" collapsed="false">
      <c r="A12" s="23" t="s">
        <v>126</v>
      </c>
      <c r="B12" s="24" t="n">
        <v>46230</v>
      </c>
      <c r="C12" s="8" t="s">
        <v>127</v>
      </c>
      <c r="D12" s="28" t="s">
        <v>128</v>
      </c>
      <c r="E12" s="8" t="s">
        <v>118</v>
      </c>
      <c r="F12" s="8" t="s">
        <v>104</v>
      </c>
      <c r="G12" s="16" t="s">
        <v>129</v>
      </c>
      <c r="H12" s="24" t="n">
        <v>46295</v>
      </c>
      <c r="I12" s="8" t="s">
        <v>121</v>
      </c>
      <c r="J12" s="26" t="str">
        <f aca="false">IF($I12="已销号","-",MAX(0,$H12-说明!$C$17))</f>
        <v>-</v>
      </c>
      <c r="K12" s="27" t="str">
        <f aca="false">IF($I12="已销号","",IF($H12&lt;说明!$C$17,"逾期",""))</f>
        <v/>
      </c>
    </row>
    <row r="13" customFormat="false" ht="15" hidden="false" customHeight="false" outlineLevel="0" collapsed="false">
      <c r="A13" s="23" t="s">
        <v>130</v>
      </c>
      <c r="B13" s="24" t="n">
        <v>46232</v>
      </c>
      <c r="C13" s="8" t="s">
        <v>37</v>
      </c>
      <c r="D13" s="16" t="s">
        <v>131</v>
      </c>
      <c r="E13" s="8" t="s">
        <v>118</v>
      </c>
      <c r="F13" s="8" t="s">
        <v>132</v>
      </c>
      <c r="G13" s="16" t="s">
        <v>133</v>
      </c>
      <c r="H13" s="24" t="n">
        <v>46326</v>
      </c>
      <c r="I13" s="8" t="s">
        <v>85</v>
      </c>
      <c r="J13" s="26" t="n">
        <f aca="false">IF($I13="已销号","-",MAX(0,$H13-说明!$C$17))</f>
        <v>61</v>
      </c>
      <c r="K13" s="27" t="str">
        <f aca="false">IF($I13="已销号","",IF($H13&lt;说明!$C$17,"逾期",""))</f>
        <v/>
      </c>
    </row>
    <row r="14" customFormat="false" ht="15" hidden="false" customHeight="false" outlineLevel="0" collapsed="false">
      <c r="A14" s="23" t="s">
        <v>134</v>
      </c>
      <c r="B14" s="24" t="n">
        <v>46237</v>
      </c>
      <c r="C14" s="8" t="s">
        <v>135</v>
      </c>
      <c r="D14" s="16" t="s">
        <v>136</v>
      </c>
      <c r="E14" s="8" t="s">
        <v>118</v>
      </c>
      <c r="F14" s="8" t="s">
        <v>137</v>
      </c>
      <c r="G14" s="16" t="s">
        <v>138</v>
      </c>
      <c r="H14" s="24" t="n">
        <v>46356</v>
      </c>
      <c r="I14" s="8" t="s">
        <v>139</v>
      </c>
      <c r="J14" s="26" t="n">
        <f aca="false">IF($I14="已销号","-",MAX(0,$H14-说明!$C$17))</f>
        <v>91</v>
      </c>
      <c r="K14" s="27" t="str">
        <f aca="false">IF($I14="已销号","",IF($H14&lt;说明!$C$17,"逾期",""))</f>
        <v/>
      </c>
    </row>
    <row r="15" customFormat="false" ht="15" hidden="false" customHeight="false" outlineLevel="0" collapsed="false">
      <c r="A15" s="23" t="s">
        <v>140</v>
      </c>
      <c r="B15" s="24" t="n">
        <v>46239</v>
      </c>
      <c r="C15" s="8" t="s">
        <v>97</v>
      </c>
      <c r="D15" s="16" t="s">
        <v>141</v>
      </c>
      <c r="E15" s="8" t="s">
        <v>118</v>
      </c>
      <c r="F15" s="8" t="s">
        <v>83</v>
      </c>
      <c r="G15" s="16" t="s">
        <v>142</v>
      </c>
      <c r="H15" s="24" t="n">
        <v>46295</v>
      </c>
      <c r="I15" s="8" t="s">
        <v>106</v>
      </c>
      <c r="J15" s="26" t="n">
        <f aca="false">IF($I15="已销号","-",MAX(0,$H15-说明!$C$17))</f>
        <v>30</v>
      </c>
      <c r="K15" s="27" t="str">
        <f aca="false">IF($I15="已销号","",IF($H15&lt;说明!$C$17,"逾期",""))</f>
        <v/>
      </c>
    </row>
    <row r="16" customFormat="false" ht="15" hidden="false" customHeight="false" outlineLevel="0" collapsed="false">
      <c r="A16" s="23" t="s">
        <v>143</v>
      </c>
      <c r="B16" s="24" t="n">
        <v>46241</v>
      </c>
      <c r="C16" s="8" t="s">
        <v>116</v>
      </c>
      <c r="D16" s="16" t="s">
        <v>144</v>
      </c>
      <c r="E16" s="8" t="s">
        <v>118</v>
      </c>
      <c r="F16" s="8" t="s">
        <v>145</v>
      </c>
      <c r="G16" s="16" t="s">
        <v>146</v>
      </c>
      <c r="H16" s="24" t="n">
        <v>46387</v>
      </c>
      <c r="I16" s="8" t="s">
        <v>139</v>
      </c>
      <c r="J16" s="26" t="n">
        <f aca="false">IF($I16="已销号","-",MAX(0,$H16-说明!$C$17))</f>
        <v>122</v>
      </c>
      <c r="K16" s="27" t="str">
        <f aca="false">IF($I16="已销号","",IF($H16&lt;说明!$C$17,"逾期",""))</f>
        <v/>
      </c>
    </row>
  </sheetData>
  <mergeCells count="1">
    <mergeCell ref="A1:K1"/>
  </mergeCells>
  <dataValidations count="2">
    <dataValidation allowBlank="true" errorStyle="stop" operator="between" showDropDown="false" showErrorMessage="false" showInputMessage="false" sqref="E3:E16" type="list">
      <formula1>"高,中,低"</formula1>
      <formula2>0</formula2>
    </dataValidation>
    <dataValidation allowBlank="true" errorStyle="stop" operator="between" showDropDown="false" showErrorMessage="false" showInputMessage="false" sqref="I3:I16" type="list">
      <formula1>"未开始,整改中,待验证,已销号"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7" min="3" style="0" width="13"/>
  </cols>
  <sheetData>
    <row r="2" customFormat="false" ht="15" hidden="false" customHeight="false" outlineLevel="0" collapsed="false">
      <c r="B2" s="29" t="s">
        <v>147</v>
      </c>
    </row>
    <row r="3" customFormat="false" ht="15" hidden="false" customHeight="false" outlineLevel="0" collapsed="false">
      <c r="B3" s="14" t="s">
        <v>148</v>
      </c>
    </row>
    <row r="5" customFormat="false" ht="15" hidden="false" customHeight="false" outlineLevel="0" collapsed="false">
      <c r="B5" s="30" t="s">
        <v>149</v>
      </c>
    </row>
    <row r="6" customFormat="false" ht="15" hidden="false" customHeight="false" outlineLevel="0" collapsed="false">
      <c r="B6" s="4" t="s">
        <v>73</v>
      </c>
      <c r="C6" s="4" t="s">
        <v>150</v>
      </c>
      <c r="D6" s="4" t="s">
        <v>121</v>
      </c>
      <c r="E6" s="4" t="s">
        <v>151</v>
      </c>
    </row>
    <row r="7" customFormat="false" ht="15" hidden="false" customHeight="false" outlineLevel="0" collapsed="false">
      <c r="B7" s="10" t="s">
        <v>82</v>
      </c>
      <c r="C7" s="10" t="n">
        <f aca="false">COUNTIF(问题台账!$E$3:$E$16,B7)</f>
        <v>2</v>
      </c>
      <c r="D7" s="10" t="n">
        <f aca="false">COUNTIFS(问题台账!$E$3:$E$16,B7,问题台账!$I$3:$I$16,"已销号")</f>
        <v>0</v>
      </c>
      <c r="E7" s="18" t="n">
        <f aca="false">IF(C7=0,"-",D7/C7)</f>
        <v>0</v>
      </c>
    </row>
    <row r="8" customFormat="false" ht="15" hidden="false" customHeight="false" outlineLevel="0" collapsed="false">
      <c r="B8" s="10" t="s">
        <v>93</v>
      </c>
      <c r="C8" s="10" t="n">
        <f aca="false">COUNTIF(问题台账!$E$3:$E$16,B8)</f>
        <v>5</v>
      </c>
      <c r="D8" s="10" t="n">
        <f aca="false">COUNTIFS(问题台账!$E$3:$E$16,B8,问题台账!$I$3:$I$16,"已销号")</f>
        <v>0</v>
      </c>
      <c r="E8" s="18" t="n">
        <f aca="false">IF(C8=0,"-",D8/C8)</f>
        <v>0</v>
      </c>
    </row>
    <row r="9" customFormat="false" ht="15" hidden="false" customHeight="false" outlineLevel="0" collapsed="false">
      <c r="B9" s="10" t="s">
        <v>118</v>
      </c>
      <c r="C9" s="10" t="n">
        <f aca="false">COUNTIF(问题台账!$E$3:$E$16,B9)</f>
        <v>7</v>
      </c>
      <c r="D9" s="10" t="n">
        <f aca="false">COUNTIFS(问题台账!$E$3:$E$16,B9,问题台账!$I$3:$I$16,"已销号")</f>
        <v>2</v>
      </c>
      <c r="E9" s="18" t="n">
        <f aca="false">IF(C9=0,"-",D9/C9)</f>
        <v>0.285714285714286</v>
      </c>
    </row>
    <row r="10" customFormat="false" ht="15" hidden="false" customHeight="false" outlineLevel="0" collapsed="false">
      <c r="B10" s="20" t="s">
        <v>67</v>
      </c>
      <c r="C10" s="20" t="n">
        <f aca="false">SUM(C7:C9)</f>
        <v>14</v>
      </c>
      <c r="D10" s="20" t="n">
        <f aca="false">SUM(D7:D9)</f>
        <v>2</v>
      </c>
      <c r="E10" s="22" t="n">
        <f aca="false">IF(C10=0,"-",D10/C10)</f>
        <v>0.142857142857143</v>
      </c>
    </row>
    <row r="12" customFormat="false" ht="15" hidden="false" customHeight="false" outlineLevel="0" collapsed="false">
      <c r="B12" s="30" t="s">
        <v>152</v>
      </c>
    </row>
    <row r="13" customFormat="false" ht="15" hidden="false" customHeight="false" outlineLevel="0" collapsed="false">
      <c r="B13" s="4" t="s">
        <v>77</v>
      </c>
      <c r="C13" s="4" t="s">
        <v>150</v>
      </c>
      <c r="D13" s="4" t="s">
        <v>153</v>
      </c>
    </row>
    <row r="14" customFormat="false" ht="15" hidden="false" customHeight="false" outlineLevel="0" collapsed="false">
      <c r="B14" s="10" t="s">
        <v>139</v>
      </c>
      <c r="C14" s="10" t="n">
        <f aca="false">COUNTIF(问题台账!$I$3:$I$16,B14)</f>
        <v>2</v>
      </c>
      <c r="D14" s="18" t="n">
        <f aca="false">IF($C$10=0,"-",C14/$C$10)</f>
        <v>0.142857142857143</v>
      </c>
    </row>
    <row r="15" customFormat="false" ht="15" hidden="false" customHeight="false" outlineLevel="0" collapsed="false">
      <c r="B15" s="10" t="s">
        <v>85</v>
      </c>
      <c r="C15" s="10" t="n">
        <f aca="false">COUNTIF(问题台账!$I$3:$I$16,B15)</f>
        <v>7</v>
      </c>
      <c r="D15" s="18" t="n">
        <f aca="false">IF($C$10=0,"-",C15/$C$10)</f>
        <v>0.5</v>
      </c>
    </row>
    <row r="16" customFormat="false" ht="15" hidden="false" customHeight="false" outlineLevel="0" collapsed="false">
      <c r="B16" s="10" t="s">
        <v>106</v>
      </c>
      <c r="C16" s="10" t="n">
        <f aca="false">COUNTIF(问题台账!$I$3:$I$16,B16)</f>
        <v>3</v>
      </c>
      <c r="D16" s="18" t="n">
        <f aca="false">IF($C$10=0,"-",C16/$C$10)</f>
        <v>0.214285714285714</v>
      </c>
    </row>
    <row r="17" customFormat="false" ht="15" hidden="false" customHeight="false" outlineLevel="0" collapsed="false">
      <c r="B17" s="10" t="s">
        <v>121</v>
      </c>
      <c r="C17" s="10" t="n">
        <f aca="false">COUNTIF(问题台账!$I$3:$I$16,B17)</f>
        <v>2</v>
      </c>
      <c r="D17" s="18" t="n">
        <f aca="false">IF($C$10=0,"-",C17/$C$10)</f>
        <v>0.142857142857143</v>
      </c>
    </row>
    <row r="19" customFormat="false" ht="15" hidden="false" customHeight="false" outlineLevel="0" collapsed="false">
      <c r="B19" s="30" t="s">
        <v>154</v>
      </c>
    </row>
    <row r="20" customFormat="false" ht="15" hidden="false" customHeight="false" outlineLevel="0" collapsed="false">
      <c r="B20" s="6" t="s">
        <v>155</v>
      </c>
      <c r="C20" s="31" t="n">
        <f aca="false">COUNTIFS(问题台账!$I$3:$I$16,"&lt;&gt;已销号",问题台账!$H$3:$H$16,"&lt;"&amp;说明!$C$17)</f>
        <v>0</v>
      </c>
    </row>
    <row r="21" customFormat="false" ht="15" hidden="false" customHeight="false" outlineLevel="0" collapsed="false">
      <c r="B21" s="6" t="s">
        <v>156</v>
      </c>
      <c r="C21" s="32" t="n">
        <f aca="false">COUNTA(问题台账!$A$3:$A$16)</f>
        <v>14</v>
      </c>
    </row>
    <row r="22" customFormat="false" ht="15" hidden="false" customHeight="false" outlineLevel="0" collapsed="false">
      <c r="B22" s="6" t="s">
        <v>157</v>
      </c>
      <c r="C22" s="10" t="str">
        <f aca="false">IF(C10=C21,"✓ 通过","✗ 不一致,请检查风险等级列")</f>
        <v>✓ 通过</v>
      </c>
      <c r="D22" s="10"/>
      <c r="E22" s="10"/>
    </row>
    <row r="23" customFormat="false" ht="15" hidden="false" customHeight="false" outlineLevel="0" collapsed="false">
      <c r="B23" s="6" t="s">
        <v>158</v>
      </c>
      <c r="C23" s="10" t="str">
        <f aca="false">IF(SUM(C14:C17)=C21,"✓ 通过","✗ 不一致,请检查整改状态列")</f>
        <v>✓ 通过</v>
      </c>
      <c r="D23" s="10"/>
      <c r="E23" s="10"/>
    </row>
    <row r="26" customFormat="false" ht="15" hidden="false" customHeight="false" outlineLevel="0" collapsed="false">
      <c r="B26" s="30" t="s">
        <v>159</v>
      </c>
    </row>
    <row r="27" customFormat="false" ht="15" hidden="false" customHeight="false" outlineLevel="0" collapsed="false">
      <c r="B27" s="4" t="s">
        <v>74</v>
      </c>
      <c r="C27" s="4" t="s">
        <v>150</v>
      </c>
      <c r="D27" s="4" t="s">
        <v>160</v>
      </c>
    </row>
    <row r="28" customFormat="false" ht="15" hidden="false" customHeight="false" outlineLevel="0" collapsed="false">
      <c r="B28" s="6" t="s">
        <v>89</v>
      </c>
      <c r="C28" s="10" t="n">
        <f aca="false">COUNTIF(问题台账!$F$3:$F$16,B28)</f>
        <v>2</v>
      </c>
      <c r="D28" s="10" t="n">
        <f aca="false">COUNTIFS(问题台账!$F$3:$F$16,B28,问题台账!$I$3:$I$16,"&lt;&gt;已销号")</f>
        <v>2</v>
      </c>
    </row>
    <row r="29" customFormat="false" ht="15" hidden="false" customHeight="false" outlineLevel="0" collapsed="false">
      <c r="B29" s="6" t="s">
        <v>99</v>
      </c>
      <c r="C29" s="10" t="n">
        <f aca="false">COUNTIF(问题台账!$F$3:$F$16,B29)</f>
        <v>2</v>
      </c>
      <c r="D29" s="10" t="n">
        <f aca="false">COUNTIFS(问题台账!$F$3:$F$16,B29,问题台账!$I$3:$I$16,"&lt;&gt;已销号")</f>
        <v>2</v>
      </c>
    </row>
    <row r="30" customFormat="false" ht="15" hidden="false" customHeight="false" outlineLevel="0" collapsed="false">
      <c r="B30" s="6" t="s">
        <v>83</v>
      </c>
      <c r="C30" s="10" t="n">
        <f aca="false">COUNTIF(问题台账!$F$3:$F$16,B30)</f>
        <v>2</v>
      </c>
      <c r="D30" s="10" t="n">
        <f aca="false">COUNTIFS(问题台账!$F$3:$F$16,B30,问题台账!$I$3:$I$16,"&lt;&gt;已销号")</f>
        <v>2</v>
      </c>
    </row>
    <row r="31" customFormat="false" ht="15" hidden="false" customHeight="false" outlineLevel="0" collapsed="false">
      <c r="B31" s="6" t="s">
        <v>104</v>
      </c>
      <c r="C31" s="10" t="n">
        <f aca="false">COUNTIF(问题台账!$F$3:$F$16,B31)</f>
        <v>2</v>
      </c>
      <c r="D31" s="10" t="n">
        <f aca="false">COUNTIFS(问题台账!$F$3:$F$16,B31,问题台账!$I$3:$I$16,"&lt;&gt;已销号")</f>
        <v>1</v>
      </c>
    </row>
    <row r="32" customFormat="false" ht="15" hidden="false" customHeight="false" outlineLevel="0" collapsed="false">
      <c r="B32" s="6" t="s">
        <v>113</v>
      </c>
      <c r="C32" s="10" t="n">
        <f aca="false">COUNTIF(问题台账!$F$3:$F$16,B32)</f>
        <v>1</v>
      </c>
      <c r="D32" s="10" t="n">
        <f aca="false">COUNTIFS(问题台账!$F$3:$F$16,B32,问题台账!$I$3:$I$16,"&lt;&gt;已销号")</f>
        <v>1</v>
      </c>
    </row>
    <row r="33" customFormat="false" ht="15" hidden="false" customHeight="false" outlineLevel="0" collapsed="false">
      <c r="B33" s="6" t="s">
        <v>137</v>
      </c>
      <c r="C33" s="10" t="n">
        <f aca="false">COUNTIF(问题台账!$F$3:$F$16,B33)</f>
        <v>1</v>
      </c>
      <c r="D33" s="10" t="n">
        <f aca="false">COUNTIFS(问题台账!$F$3:$F$16,B33,问题台账!$I$3:$I$16,"&lt;&gt;已销号")</f>
        <v>1</v>
      </c>
    </row>
    <row r="34" customFormat="false" ht="15" hidden="false" customHeight="false" outlineLevel="0" collapsed="false">
      <c r="B34" s="6" t="s">
        <v>145</v>
      </c>
      <c r="C34" s="10" t="n">
        <f aca="false">COUNTIF(问题台账!$F$3:$F$16,B34)</f>
        <v>1</v>
      </c>
      <c r="D34" s="10" t="n">
        <f aca="false">COUNTIFS(问题台账!$F$3:$F$16,B34,问题台账!$I$3:$I$16,"&lt;&gt;已销号")</f>
        <v>1</v>
      </c>
    </row>
    <row r="35" customFormat="false" ht="15" hidden="false" customHeight="false" outlineLevel="0" collapsed="false">
      <c r="B35" s="6" t="s">
        <v>132</v>
      </c>
      <c r="C35" s="10" t="n">
        <f aca="false">COUNTIF(问题台账!$F$3:$F$16,B35)</f>
        <v>1</v>
      </c>
      <c r="D35" s="10" t="n">
        <f aca="false">COUNTIFS(问题台账!$F$3:$F$16,B35,问题台账!$I$3:$I$16,"&lt;&gt;已销号")</f>
        <v>1</v>
      </c>
    </row>
    <row r="36" customFormat="false" ht="15" hidden="false" customHeight="false" outlineLevel="0" collapsed="false">
      <c r="B36" s="6" t="s">
        <v>94</v>
      </c>
      <c r="C36" s="10" t="n">
        <f aca="false">COUNTIF(问题台账!$F$3:$F$16,B36)</f>
        <v>1</v>
      </c>
      <c r="D36" s="10" t="n">
        <f aca="false">COUNTIFS(问题台账!$F$3:$F$16,B36,问题台账!$I$3:$I$16,"&lt;&gt;已销号")</f>
        <v>1</v>
      </c>
    </row>
    <row r="37" customFormat="false" ht="15" hidden="false" customHeight="false" outlineLevel="0" collapsed="false">
      <c r="B37" s="6" t="s">
        <v>119</v>
      </c>
      <c r="C37" s="10" t="n">
        <f aca="false">COUNTIF(问题台账!$F$3:$F$16,B37)</f>
        <v>1</v>
      </c>
      <c r="D37" s="10" t="n">
        <f aca="false">COUNTIFS(问题台账!$F$3:$F$16,B37,问题台账!$I$3:$I$16,"&lt;&gt;已销号")</f>
        <v>0</v>
      </c>
    </row>
  </sheetData>
  <mergeCells count="2">
    <mergeCell ref="C22:E22"/>
    <mergeCell ref="C23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2026-08-31T10:12:32Z</dcterms:created>
  <dc:creator>openpyxl</dc:creator>
  <dc:description/>
  <dc:language>en-US</dc:language>
  <cp:lastModifiedBy/>
  <dcterms:modified xsi:type="dcterms:W3CDTF">2026-08-31T10:12:33Z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